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.31\transparencia\TRANSPARENCIA 2023\TRANSPARENCIA PASIVA 2023\MU030T0001620_DAF\"/>
    </mc:Choice>
  </mc:AlternateContent>
  <bookViews>
    <workbookView xWindow="0" yWindow="0" windowWidth="28800" windowHeight="11730" activeTab="1"/>
  </bookViews>
  <sheets>
    <sheet name="Hoja 1" sheetId="1" r:id="rId1"/>
    <sheet name="Hoja 2" sheetId="2" r:id="rId2"/>
    <sheet name="Hoja 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'Hoja 1'!$A$1:$J$1</definedName>
    <definedName name="Z_1348ABA5_3ED7_4703_9DB9_1B3DB6AEDBA1_.wvu.FilterData" localSheetId="0" hidden="1">'Hoja 1'!$A$1:$W$121</definedName>
  </definedNames>
  <calcPr calcId="191029"/>
  <customWorkbookViews>
    <customWorkbookView name="Pao" guid="{1348ABA5-3ED7-4703-9DB9-1B3DB6AEDBA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XNDEu3/pKfeg9O7k9u4mulkrXcw=="/>
    </ext>
  </extLst>
</workbook>
</file>

<file path=xl/calcChain.xml><?xml version="1.0" encoding="utf-8"?>
<calcChain xmlns="http://schemas.openxmlformats.org/spreadsheetml/2006/main">
  <c r="J53" i="2" l="1"/>
  <c r="J52" i="2"/>
  <c r="D37" i="2"/>
  <c r="D33" i="2"/>
  <c r="D29" i="2"/>
  <c r="D28" i="2"/>
  <c r="D27" i="2"/>
  <c r="D26" i="2"/>
  <c r="J51" i="2"/>
  <c r="K60" i="2"/>
  <c r="K59" i="2"/>
  <c r="K58" i="2"/>
  <c r="I50" i="2"/>
  <c r="H50" i="2"/>
  <c r="J50" i="2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2" i="1"/>
  <c r="H60" i="1"/>
  <c r="J60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42" i="1"/>
  <c r="H115" i="1"/>
  <c r="J101" i="1"/>
  <c r="J102" i="1"/>
  <c r="H85" i="1"/>
  <c r="H114" i="1"/>
  <c r="H106" i="1"/>
  <c r="H98" i="1"/>
  <c r="H90" i="1"/>
  <c r="J107" i="1"/>
  <c r="H99" i="1"/>
  <c r="J99" i="1" s="1"/>
  <c r="H91" i="1"/>
  <c r="E100" i="1"/>
  <c r="J84" i="1"/>
  <c r="J86" i="1"/>
  <c r="J87" i="1"/>
  <c r="J88" i="1"/>
  <c r="J89" i="1"/>
  <c r="J92" i="1"/>
  <c r="J94" i="1"/>
  <c r="J95" i="1"/>
  <c r="J96" i="1"/>
  <c r="J97" i="1"/>
  <c r="J103" i="1"/>
  <c r="J104" i="1"/>
  <c r="J105" i="1"/>
  <c r="J109" i="1"/>
  <c r="J110" i="1"/>
  <c r="J111" i="1"/>
  <c r="J112" i="1"/>
  <c r="J113" i="1"/>
  <c r="J116" i="1"/>
  <c r="J117" i="1"/>
  <c r="J118" i="1"/>
  <c r="J119" i="1"/>
  <c r="J120" i="1"/>
  <c r="J121" i="1"/>
  <c r="J82" i="1"/>
  <c r="F85" i="1"/>
  <c r="F100" i="1"/>
  <c r="D115" i="1"/>
  <c r="D114" i="1"/>
  <c r="D109" i="1"/>
  <c r="D108" i="1"/>
  <c r="J108" i="1" s="1"/>
  <c r="D106" i="1"/>
  <c r="D101" i="1"/>
  <c r="D100" i="1"/>
  <c r="D98" i="1"/>
  <c r="D93" i="1"/>
  <c r="J93" i="1" s="1"/>
  <c r="D92" i="1"/>
  <c r="D91" i="1"/>
  <c r="D90" i="1"/>
  <c r="D85" i="1"/>
  <c r="D83" i="1"/>
  <c r="J98" i="1" l="1"/>
  <c r="J114" i="1"/>
  <c r="J85" i="1"/>
  <c r="J106" i="1"/>
  <c r="J90" i="1"/>
  <c r="J115" i="1"/>
  <c r="J91" i="1"/>
  <c r="J83" i="1"/>
  <c r="J100" i="1"/>
</calcChain>
</file>

<file path=xl/sharedStrings.xml><?xml version="1.0" encoding="utf-8"?>
<sst xmlns="http://schemas.openxmlformats.org/spreadsheetml/2006/main" count="333" uniqueCount="99">
  <si>
    <t>Año</t>
  </si>
  <si>
    <t>Estamento</t>
  </si>
  <si>
    <t>Tipo de contrato</t>
  </si>
  <si>
    <t xml:space="preserve">Licencias médicas comunes (total de días) </t>
  </si>
  <si>
    <t xml:space="preserve">Licencias médicas parentales (total de días) </t>
  </si>
  <si>
    <t xml:space="preserve">Otras licencias médicas (total de días) </t>
  </si>
  <si>
    <t xml:space="preserve">Permisos parentales (total de días) </t>
  </si>
  <si>
    <t xml:space="preserve">Otros permisos pagados (total de días) </t>
  </si>
  <si>
    <t xml:space="preserve">Permisos sin goce de remuneraciones (total de días) </t>
  </si>
  <si>
    <t>Total de días ausente</t>
  </si>
  <si>
    <t>Auxiliar</t>
  </si>
  <si>
    <t>Planta Mujer</t>
  </si>
  <si>
    <t>Planta Hombre</t>
  </si>
  <si>
    <t>Contrata Mujer</t>
  </si>
  <si>
    <t>Contrata Hombre</t>
  </si>
  <si>
    <t>Honorario Mujer</t>
  </si>
  <si>
    <t>Honorario Hombre</t>
  </si>
  <si>
    <t xml:space="preserve">Código del trabajo Mujer </t>
  </si>
  <si>
    <t>Código del trabajo Hombre</t>
  </si>
  <si>
    <t>Administrativo</t>
  </si>
  <si>
    <t>Técnico</t>
  </si>
  <si>
    <t>Profesional</t>
  </si>
  <si>
    <t>Directivo / Jefatura</t>
  </si>
  <si>
    <t>Tipo Contrato</t>
  </si>
  <si>
    <t>Descripción solicitud</t>
  </si>
  <si>
    <t>Total</t>
  </si>
  <si>
    <t>Planta</t>
  </si>
  <si>
    <t>N° Funcionarios de planta hombres.</t>
  </si>
  <si>
    <t>N° Funcionarios de planta mujeres.</t>
  </si>
  <si>
    <t>N° Funcionarios de planta no profesionales.</t>
  </si>
  <si>
    <t>N° Funcionarios de planta profesionales.</t>
  </si>
  <si>
    <t>N° Funcionarios Hombres de Planta, pertenecientes al escalafón Directivo.</t>
  </si>
  <si>
    <t>N° Funcionarios Mujeres de Planta, pertenecientes al escalafón Directivo.</t>
  </si>
  <si>
    <t>N° Hombres de Planta, pertenecientes al escalafón Profesional.</t>
  </si>
  <si>
    <t>N° Hombres No Profesionales de Planta (sin título profesional).</t>
  </si>
  <si>
    <t>N° Hombres profesionales de planta.</t>
  </si>
  <si>
    <t>N° Mujeres de Planta pertenecientes al escalafón Profesional.</t>
  </si>
  <si>
    <t>N° Mujeres No Profesionales de Planta (sin título profesional).</t>
  </si>
  <si>
    <t>N° Mujeres Profesionales de Planta.</t>
  </si>
  <si>
    <t>Contrata</t>
  </si>
  <si>
    <t>N° Funcionarios a Contrata Hombres.</t>
  </si>
  <si>
    <t>N° Funcionarios a Contrata Mujeres.</t>
  </si>
  <si>
    <t>N° Funcionarios a Contrata No Profesionales.</t>
  </si>
  <si>
    <t>N° Funcionarios a Contrata Profesionales.</t>
  </si>
  <si>
    <t>N° Hombres a Contrata pertenecientes al escalafón Directivo.</t>
  </si>
  <si>
    <t>N° Hombres a Contrata pertenecientes al escalafón Profesional.</t>
  </si>
  <si>
    <t>N° Hombres No Profesionales a Contrata (sin título profesional).</t>
  </si>
  <si>
    <t>N° Hombres Profesionales a Contrata.</t>
  </si>
  <si>
    <t>N° Mujeres a Contrata pertenecientes al escalafón Directivo.</t>
  </si>
  <si>
    <t>N° Mujeres a Contrata pertenecientes al escalafón Profesional.</t>
  </si>
  <si>
    <t>N° Mujeres No Profesionales a Contrata (sin título profesional).</t>
  </si>
  <si>
    <t>N° Mujeres Profesionales a Contrata</t>
  </si>
  <si>
    <t>Honorarios</t>
  </si>
  <si>
    <t>N° Funcionarios a Honorarios Hombres.</t>
  </si>
  <si>
    <t>N° Funcionarios a Honorarios Mujeres.</t>
  </si>
  <si>
    <t>N° Funcionarios a Honorarios No Profesionales.</t>
  </si>
  <si>
    <t>N° Funcionarios a Honorarios Profesionales.</t>
  </si>
  <si>
    <t>N° Hombres a Honorarios pertenecientes al escalafón Directivo.</t>
  </si>
  <si>
    <t>N° Hombres a Honorarios pertenecientes al escalafón Profesional.</t>
  </si>
  <si>
    <t>N° Hombres No Profesionales a Honorarios (sin título profesional).</t>
  </si>
  <si>
    <t>N° Hombres Profesionales a Honorarios.</t>
  </si>
  <si>
    <t>N° Mujeres a Honorarios pertenecientes al escalafón Directivo.</t>
  </si>
  <si>
    <t>N° Mujeres a Honorarios pertenecientes al escalafón Profesional.</t>
  </si>
  <si>
    <t>N° Mujeres No Profesionales a Honorarios (sin título profesional).</t>
  </si>
  <si>
    <t>N° Mujeres Profesionales a Honorarios.</t>
  </si>
  <si>
    <t>Código del Trabajo</t>
  </si>
  <si>
    <t>N° Funcionarios Código del trabajo Hombres.</t>
  </si>
  <si>
    <t>N° Funcionarios Código del trabajo Mujeres.</t>
  </si>
  <si>
    <t>N° Funcionarios Código del trabajo No Profesionales.</t>
  </si>
  <si>
    <t>N° Funcionarios Código del trabajo Profesionales.</t>
  </si>
  <si>
    <t>N° Hombres Código del trabajo pertenecientes al escalafón Directivo.</t>
  </si>
  <si>
    <t>N° Hombres Código del trabajo pertenecientes al escalafón Profesional.</t>
  </si>
  <si>
    <t>N° Hombres No Profesionales Código del trabajo (sin título profesional).</t>
  </si>
  <si>
    <t>N° Hombres Profesionales Código del trabajo.</t>
  </si>
  <si>
    <t>N° Mujeres Código del trabajo pertenecientes al escalafón Directivo.</t>
  </si>
  <si>
    <t>N° Mujeres Código del trabajo pertenecientes al escalafón Profesional.</t>
  </si>
  <si>
    <t>N° Mujeres No Profesionales  Código del trabajo (sin título profesional).</t>
  </si>
  <si>
    <t>N° Mujeres Profesionales  Código del trabajo.</t>
  </si>
  <si>
    <t>%</t>
  </si>
  <si>
    <t>(%) Nivel de Profesionalización del Personal Municipal.</t>
  </si>
  <si>
    <t>(%) Participación Femenina de Funcionarios Municipales.</t>
  </si>
  <si>
    <t>(%) Participación Femenina en Escalafones Profesionales y Directivos sobre el Total de Funcionarios Municipales en estos Escalafones.</t>
  </si>
  <si>
    <t>(%) Participación Femenina en Profesionales y Directivos Municipales Sobre el Total de Funcionarios Municipales.</t>
  </si>
  <si>
    <t>(%) Participación Masculina de Funcionarios Municipales.</t>
  </si>
  <si>
    <t>(%) Participación Masculina en Escalafones Profesionales y Directivos sobre el Total de Funcionarios Municipales en estos Escalafones.</t>
  </si>
  <si>
    <t>(%) Participación Masculina en Profesionales y Directivos Municipales sobre el Total de Funcionarios Municipales.</t>
  </si>
  <si>
    <t>HOMBRES</t>
  </si>
  <si>
    <t>MUJERES</t>
  </si>
  <si>
    <t>PLANTA</t>
  </si>
  <si>
    <t>CONTRATA</t>
  </si>
  <si>
    <t>PROFESIONAL</t>
  </si>
  <si>
    <t>DIRECTIVO</t>
  </si>
  <si>
    <t>MUJER</t>
  </si>
  <si>
    <t>HOMBRE</t>
  </si>
  <si>
    <t>ESCALAFON</t>
  </si>
  <si>
    <t>TOTAL</t>
  </si>
  <si>
    <t>C.T</t>
  </si>
  <si>
    <t>HONORARIOS</t>
  </si>
  <si>
    <t>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</si>
</sst>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2"/>
      <name val="Calibri"/>
    </font>
    <font>
      <b/>
      <sz val="12"/>
      <color rgb="FF1F1F1F"/>
      <name val="Calibri"/>
      <scheme val="minor"/>
    </font>
    <font>
      <sz val="12"/>
      <color theme="1"/>
      <name val="Calibri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5" fillId="7" borderId="1" xfId="0" applyFont="1" applyFill="1" applyBorder="1"/>
    <xf numFmtId="0" fontId="2" fillId="8" borderId="1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8" borderId="2" xfId="0" applyFont="1" applyFill="1" applyBorder="1"/>
    <xf numFmtId="0" fontId="0" fillId="0" borderId="7" xfId="0" applyBorder="1"/>
    <xf numFmtId="0" fontId="2" fillId="9" borderId="1" xfId="0" applyFont="1" applyFill="1" applyBorder="1"/>
    <xf numFmtId="164" fontId="2" fillId="0" borderId="1" xfId="0" applyNumberFormat="1" applyFont="1" applyBorder="1"/>
    <xf numFmtId="0" fontId="10" fillId="0" borderId="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7" xfId="0" applyFont="1" applyBorder="1"/>
    <xf numFmtId="0" fontId="11" fillId="0" borderId="0" xfId="0" applyFont="1"/>
    <xf numFmtId="10" fontId="0" fillId="6" borderId="1" xfId="0" applyNumberFormat="1" applyFill="1" applyBorder="1"/>
    <xf numFmtId="0" fontId="4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152399</xdr:rowOff>
    </xdr:from>
    <xdr:to>
      <xdr:col>1</xdr:col>
      <xdr:colOff>7448550</xdr:colOff>
      <xdr:row>48</xdr:row>
      <xdr:rowOff>66674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0E3452-3F8C-4200-9CA1-178BED3FC8D4}"/>
            </a:ext>
          </a:extLst>
        </xdr:cNvPr>
        <xdr:cNvSpPr txBox="1"/>
      </xdr:nvSpPr>
      <xdr:spPr>
        <a:xfrm>
          <a:off x="180975" y="152399"/>
          <a:ext cx="9744075" cy="905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 Ley de Transparencia y acceso a la información Pública</a:t>
          </a:r>
        </a:p>
        <a:p>
          <a:pPr algn="ctr"/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Junto con saludar y en base al principio de transparencia de la Ley 20.285 solicito en formato Excel adjunto a la solicitud, hoja 1, la siguiente información: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Ausentismo laboral (medido en número de días) y uso de licencias médicas (medidas en número de días) para los años 2020, 2021, y 2022 de los funcionarios y funcionarias de la municipalidad según corresponda. Incorporando la desagregación por sexo, estamento, y tipo de contrato.</a:t>
          </a:r>
        </a:p>
        <a:p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Detallando el ausentismo por:</a:t>
          </a:r>
        </a:p>
        <a:p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-Licencias médicas comunes (cantidad de días de licencia por enfermedades o accidentes y medicina preventiva).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-Licencias médicas parentales (cantidad de días de licencia asociada a permiso Pre y Postnatal, Patología del Embarazo, enfermedad grave de Hijo menor de un año y Licencia Médica Preventiva Parental).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-Otras licencias médicas (cantidad de días de licencia asociadas a accidentes de trabajo, de trayecto y enfermedad profesional).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-Permisos parentales (cantidad de días de ausencia asociados a nacimiento de hijo, permiso postnatal parental y permisos derivados de Ley 21.063, Ley SANNA).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-Otros permisos pagados (cantidad de días de ausencia asociado a días administrativos, permisos por matrimonio, permisos por duelo: cónyuge, hijo, padre, madre, hermano o hermana).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-Permisos sin goce de remuneraciones.</a:t>
          </a:r>
        </a:p>
        <a:p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-Total de días ausente</a:t>
          </a:r>
          <a:r>
            <a:rPr lang="es-CL"/>
            <a:t> (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sumatoria de días de ausencia).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Además, del año 2022 se solicita en formato Excel adjunto a la solicitud, hoja 2, de acuerdo al tipo de contrato (Planta, Contrata, Honorarios y Código del Trabajo):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hombres.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mujeres.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no profesionales.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profesionales.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Hombres pertenecientes al escalafón Directivo.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Funcionarios Mujeres pertenecientes al escalafón Directivo.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Hombres pertenecientes al escalafón Profesional.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Hombres No Profesionales (sin título profesional).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Hombres profesionales.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Mujeres pertenecientes al escalafón Profesional.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Mujeres No Profesionales (sin título profesional).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-N° Mujeres Profesionales.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Adicionalmente a lo anterior, del año 2022 y en el documento en formato Excel adjunto a la solicitud, hoja 2: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Nivel de Profesionalización del Personal Municipal.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Femenina de Funcionarios Municipales.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Femenina en Escalafones Profesionales y Directivos sobre el Total de Funcionarios Municipales en estos Escalafones.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Femenina en Profesionales y Directivos Municipales Sobre el Total de Funcionarios Municipales.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Masculina de Funcionarios Municipales.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Masculina en Escalafones Profesionales y Directivos sobre el Total de Funcionarios Municipales en estos Escalafones.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-(%) Participación Masculina en Profesionales y Directivos Municipales sobre el Total de Funcionarios Municipales.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Observaciones:</a:t>
          </a:r>
        </a:p>
        <a:p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archivo Excel adjunto contiene 3 hojas: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-Hoja 1 donde se solicita ingresar los datos asociados al Ausentismo laboral.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-Hoja 2 donde se requiere información adicional del año 2022.</a:t>
          </a:r>
          <a:endParaRPr lang="es-CL">
            <a:effectLst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-Hoja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3,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donde se explican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criterios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asociados a cada tipo de ausentismo solicitado en la Hoja 1.</a:t>
          </a:r>
          <a:endParaRPr lang="es-CL">
            <a:effectLst/>
          </a:endParaRPr>
        </a:p>
        <a:p>
          <a:pPr eaLnBrk="1" fontAlgn="auto" latinLnBrk="0" hangingPunct="1"/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¡Muchas gracias!</a:t>
          </a:r>
          <a:endParaRPr lang="es-CL">
            <a:effectLst/>
          </a:endParaRPr>
        </a:p>
        <a:p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Licencias%20m&#233;dicas%20recibidas%20en%20el%20a&#241;o.xls?D327E7DE" TargetMode="External"/><Relationship Id="rId1" Type="http://schemas.openxmlformats.org/officeDocument/2006/relationships/externalLinkPath" Target="file:///\\D327E7DE\Licencias%20m&#233;dicas%20recibidas%20en%20el%20a&#241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cipalidadcasablancacl-my.sharepoint.com/personal/dsantibanez_municipalidadcasablanca_cl/Documents/Escritorio/Respaldo%20Debora/Desktop/RR.HH/RESPUESTA%20SAI/2023/SAI%201620/Permisos%20Adm%20por%20a&#241;o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Licencias%20m&#233;dicas%20recibidas%20en%20el%20a&#241;o%202022.xls?D327E7DE" TargetMode="External"/><Relationship Id="rId1" Type="http://schemas.openxmlformats.org/officeDocument/2006/relationships/externalLinkPath" Target="file:///\\D327E7DE\Licencias%20m&#233;dicas%20recibidas%20en%20el%20a&#241;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P2">
            <v>5</v>
          </cell>
        </row>
        <row r="3">
          <cell r="P3">
            <v>7</v>
          </cell>
        </row>
        <row r="4">
          <cell r="P4">
            <v>7</v>
          </cell>
        </row>
        <row r="5">
          <cell r="P5">
            <v>21</v>
          </cell>
        </row>
        <row r="6">
          <cell r="P6">
            <v>30</v>
          </cell>
        </row>
        <row r="7">
          <cell r="P7">
            <v>4</v>
          </cell>
        </row>
        <row r="8">
          <cell r="P8">
            <v>7</v>
          </cell>
        </row>
        <row r="9">
          <cell r="P9">
            <v>5</v>
          </cell>
        </row>
        <row r="10">
          <cell r="P10">
            <v>3</v>
          </cell>
        </row>
        <row r="11">
          <cell r="P11">
            <v>8</v>
          </cell>
        </row>
        <row r="12">
          <cell r="P12">
            <v>9</v>
          </cell>
        </row>
        <row r="13">
          <cell r="P13">
            <v>14</v>
          </cell>
        </row>
        <row r="14">
          <cell r="P14">
            <v>7</v>
          </cell>
        </row>
        <row r="15">
          <cell r="P15">
            <v>3</v>
          </cell>
        </row>
        <row r="16">
          <cell r="P16">
            <v>4</v>
          </cell>
        </row>
        <row r="17">
          <cell r="P17">
            <v>30</v>
          </cell>
        </row>
        <row r="18">
          <cell r="P18">
            <v>21</v>
          </cell>
        </row>
        <row r="19">
          <cell r="P19">
            <v>7</v>
          </cell>
        </row>
        <row r="20">
          <cell r="P20">
            <v>3</v>
          </cell>
        </row>
        <row r="21">
          <cell r="P21">
            <v>4</v>
          </cell>
        </row>
        <row r="22">
          <cell r="P22">
            <v>5</v>
          </cell>
        </row>
        <row r="23">
          <cell r="P23">
            <v>7</v>
          </cell>
        </row>
        <row r="24">
          <cell r="P24">
            <v>3</v>
          </cell>
        </row>
        <row r="25">
          <cell r="P25">
            <v>7</v>
          </cell>
        </row>
        <row r="26">
          <cell r="P26">
            <v>2</v>
          </cell>
        </row>
        <row r="27">
          <cell r="P27">
            <v>5</v>
          </cell>
        </row>
        <row r="28">
          <cell r="P28">
            <v>3</v>
          </cell>
        </row>
        <row r="29">
          <cell r="P29">
            <v>4</v>
          </cell>
        </row>
        <row r="30">
          <cell r="P30">
            <v>12</v>
          </cell>
        </row>
        <row r="31">
          <cell r="P31">
            <v>15</v>
          </cell>
        </row>
        <row r="32">
          <cell r="P32">
            <v>5</v>
          </cell>
        </row>
        <row r="33">
          <cell r="P33">
            <v>4</v>
          </cell>
        </row>
        <row r="34">
          <cell r="P34">
            <v>5</v>
          </cell>
        </row>
        <row r="35">
          <cell r="P35">
            <v>5</v>
          </cell>
        </row>
        <row r="36">
          <cell r="P36">
            <v>4</v>
          </cell>
        </row>
        <row r="38">
          <cell r="P38">
            <v>7</v>
          </cell>
        </row>
        <row r="40">
          <cell r="P40">
            <v>15</v>
          </cell>
        </row>
        <row r="41">
          <cell r="P41">
            <v>1</v>
          </cell>
        </row>
        <row r="42">
          <cell r="P42">
            <v>2</v>
          </cell>
        </row>
        <row r="43">
          <cell r="P43">
            <v>1</v>
          </cell>
        </row>
        <row r="44">
          <cell r="P44">
            <v>2</v>
          </cell>
        </row>
        <row r="45">
          <cell r="P45">
            <v>2</v>
          </cell>
        </row>
        <row r="46">
          <cell r="P46">
            <v>3</v>
          </cell>
        </row>
        <row r="47">
          <cell r="P47">
            <v>3</v>
          </cell>
        </row>
        <row r="48">
          <cell r="P48">
            <v>14</v>
          </cell>
        </row>
        <row r="49">
          <cell r="P49">
            <v>4</v>
          </cell>
        </row>
        <row r="50">
          <cell r="P50">
            <v>3</v>
          </cell>
        </row>
        <row r="51">
          <cell r="P51">
            <v>11</v>
          </cell>
        </row>
        <row r="52">
          <cell r="P52">
            <v>30</v>
          </cell>
        </row>
        <row r="53">
          <cell r="P53">
            <v>4</v>
          </cell>
        </row>
        <row r="54">
          <cell r="P54">
            <v>11</v>
          </cell>
        </row>
        <row r="55">
          <cell r="P55">
            <v>15</v>
          </cell>
        </row>
        <row r="56">
          <cell r="P56">
            <v>15</v>
          </cell>
        </row>
        <row r="58">
          <cell r="P58">
            <v>5</v>
          </cell>
        </row>
        <row r="59">
          <cell r="P59">
            <v>3</v>
          </cell>
        </row>
        <row r="60">
          <cell r="P60">
            <v>7</v>
          </cell>
        </row>
        <row r="61">
          <cell r="P61">
            <v>6</v>
          </cell>
        </row>
        <row r="62">
          <cell r="P62">
            <v>3</v>
          </cell>
        </row>
        <row r="63">
          <cell r="P63">
            <v>4</v>
          </cell>
        </row>
        <row r="64">
          <cell r="P64">
            <v>7</v>
          </cell>
        </row>
        <row r="65">
          <cell r="P65">
            <v>3</v>
          </cell>
        </row>
        <row r="66">
          <cell r="P66">
            <v>6</v>
          </cell>
        </row>
        <row r="67">
          <cell r="P67">
            <v>7</v>
          </cell>
        </row>
        <row r="68">
          <cell r="P68">
            <v>3</v>
          </cell>
        </row>
        <row r="69">
          <cell r="P69">
            <v>4</v>
          </cell>
        </row>
        <row r="70">
          <cell r="P70">
            <v>3</v>
          </cell>
        </row>
        <row r="71">
          <cell r="P71">
            <v>6</v>
          </cell>
        </row>
        <row r="72">
          <cell r="P72">
            <v>3</v>
          </cell>
        </row>
        <row r="73">
          <cell r="P73">
            <v>3</v>
          </cell>
        </row>
        <row r="74">
          <cell r="P74">
            <v>2</v>
          </cell>
        </row>
        <row r="75">
          <cell r="P75">
            <v>4</v>
          </cell>
        </row>
        <row r="76">
          <cell r="P76">
            <v>5</v>
          </cell>
        </row>
        <row r="77">
          <cell r="P77">
            <v>1</v>
          </cell>
        </row>
        <row r="79">
          <cell r="P79">
            <v>4</v>
          </cell>
        </row>
        <row r="80">
          <cell r="P80">
            <v>5</v>
          </cell>
        </row>
        <row r="81">
          <cell r="P81">
            <v>4</v>
          </cell>
        </row>
        <row r="82">
          <cell r="P82">
            <v>7</v>
          </cell>
        </row>
        <row r="83">
          <cell r="P83">
            <v>2</v>
          </cell>
        </row>
        <row r="84">
          <cell r="P84">
            <v>13</v>
          </cell>
        </row>
        <row r="85">
          <cell r="P85">
            <v>4</v>
          </cell>
        </row>
        <row r="86">
          <cell r="P86">
            <v>3</v>
          </cell>
        </row>
        <row r="87">
          <cell r="P87">
            <v>4</v>
          </cell>
        </row>
        <row r="88">
          <cell r="P88">
            <v>8</v>
          </cell>
        </row>
        <row r="89">
          <cell r="P89">
            <v>7</v>
          </cell>
        </row>
        <row r="90">
          <cell r="P90">
            <v>7</v>
          </cell>
        </row>
        <row r="91">
          <cell r="P91">
            <v>7</v>
          </cell>
        </row>
        <row r="92">
          <cell r="P92">
            <v>7</v>
          </cell>
        </row>
        <row r="96">
          <cell r="P96">
            <v>21</v>
          </cell>
        </row>
        <row r="98">
          <cell r="P98">
            <v>3</v>
          </cell>
        </row>
        <row r="99">
          <cell r="P99">
            <v>3</v>
          </cell>
        </row>
        <row r="100">
          <cell r="P100">
            <v>15</v>
          </cell>
        </row>
        <row r="101">
          <cell r="P101">
            <v>21</v>
          </cell>
        </row>
        <row r="102">
          <cell r="P102">
            <v>21</v>
          </cell>
        </row>
        <row r="103">
          <cell r="P103">
            <v>21</v>
          </cell>
        </row>
        <row r="104">
          <cell r="P104">
            <v>21</v>
          </cell>
        </row>
        <row r="105">
          <cell r="P105">
            <v>21</v>
          </cell>
        </row>
        <row r="106">
          <cell r="P106">
            <v>7</v>
          </cell>
        </row>
        <row r="107">
          <cell r="P107">
            <v>4</v>
          </cell>
        </row>
        <row r="108">
          <cell r="P108">
            <v>6</v>
          </cell>
        </row>
        <row r="109">
          <cell r="P109">
            <v>3</v>
          </cell>
        </row>
        <row r="110">
          <cell r="P110">
            <v>2</v>
          </cell>
        </row>
        <row r="112">
          <cell r="P112">
            <v>3</v>
          </cell>
        </row>
        <row r="113">
          <cell r="P113">
            <v>4</v>
          </cell>
        </row>
        <row r="114">
          <cell r="P114">
            <v>4</v>
          </cell>
        </row>
        <row r="115">
          <cell r="P115">
            <v>6</v>
          </cell>
        </row>
        <row r="116">
          <cell r="P116">
            <v>4</v>
          </cell>
        </row>
        <row r="117">
          <cell r="P117">
            <v>12</v>
          </cell>
        </row>
        <row r="118">
          <cell r="P118">
            <v>15</v>
          </cell>
        </row>
        <row r="119">
          <cell r="P119">
            <v>7</v>
          </cell>
        </row>
        <row r="120">
          <cell r="P120">
            <v>2</v>
          </cell>
        </row>
        <row r="121">
          <cell r="P121">
            <v>5</v>
          </cell>
        </row>
        <row r="122">
          <cell r="P122">
            <v>2</v>
          </cell>
        </row>
        <row r="123">
          <cell r="P123">
            <v>2</v>
          </cell>
        </row>
        <row r="124">
          <cell r="P124">
            <v>3</v>
          </cell>
        </row>
        <row r="125">
          <cell r="P125">
            <v>5</v>
          </cell>
        </row>
        <row r="128">
          <cell r="P128">
            <v>5</v>
          </cell>
        </row>
        <row r="129">
          <cell r="P129">
            <v>2</v>
          </cell>
        </row>
        <row r="130">
          <cell r="P130">
            <v>7</v>
          </cell>
        </row>
        <row r="131">
          <cell r="P131">
            <v>2</v>
          </cell>
        </row>
        <row r="132">
          <cell r="P132">
            <v>4</v>
          </cell>
        </row>
        <row r="133">
          <cell r="P133">
            <v>4</v>
          </cell>
        </row>
        <row r="134">
          <cell r="P134">
            <v>4</v>
          </cell>
        </row>
        <row r="135">
          <cell r="P135">
            <v>2</v>
          </cell>
        </row>
        <row r="136">
          <cell r="P136">
            <v>6</v>
          </cell>
        </row>
        <row r="142">
          <cell r="P142">
            <v>30</v>
          </cell>
        </row>
        <row r="143">
          <cell r="P143">
            <v>15</v>
          </cell>
        </row>
        <row r="144">
          <cell r="P144">
            <v>2</v>
          </cell>
        </row>
        <row r="145">
          <cell r="P145">
            <v>2</v>
          </cell>
        </row>
        <row r="146">
          <cell r="P146">
            <v>20</v>
          </cell>
        </row>
        <row r="147">
          <cell r="P147">
            <v>4</v>
          </cell>
        </row>
        <row r="148">
          <cell r="P148">
            <v>4</v>
          </cell>
        </row>
        <row r="149">
          <cell r="P149">
            <v>1</v>
          </cell>
        </row>
        <row r="150">
          <cell r="P150">
            <v>7</v>
          </cell>
        </row>
        <row r="151">
          <cell r="P151">
            <v>4</v>
          </cell>
        </row>
        <row r="152">
          <cell r="P152">
            <v>1</v>
          </cell>
        </row>
        <row r="153">
          <cell r="P153">
            <v>4</v>
          </cell>
        </row>
        <row r="154">
          <cell r="P154">
            <v>3</v>
          </cell>
        </row>
        <row r="155">
          <cell r="P155">
            <v>15</v>
          </cell>
        </row>
        <row r="156">
          <cell r="P156">
            <v>15</v>
          </cell>
        </row>
        <row r="160">
          <cell r="P160">
            <v>4</v>
          </cell>
        </row>
        <row r="161">
          <cell r="P161">
            <v>7</v>
          </cell>
        </row>
        <row r="162">
          <cell r="P162">
            <v>5</v>
          </cell>
        </row>
        <row r="165">
          <cell r="P165">
            <v>6</v>
          </cell>
        </row>
        <row r="166">
          <cell r="P166">
            <v>10</v>
          </cell>
        </row>
        <row r="168">
          <cell r="P168">
            <v>2</v>
          </cell>
        </row>
        <row r="169">
          <cell r="P169">
            <v>5</v>
          </cell>
        </row>
        <row r="172">
          <cell r="P172">
            <v>10</v>
          </cell>
        </row>
        <row r="173">
          <cell r="P173">
            <v>3</v>
          </cell>
        </row>
        <row r="174">
          <cell r="P174">
            <v>7</v>
          </cell>
        </row>
        <row r="175">
          <cell r="P175">
            <v>4</v>
          </cell>
        </row>
        <row r="176">
          <cell r="P176">
            <v>5</v>
          </cell>
        </row>
        <row r="177">
          <cell r="P177">
            <v>12</v>
          </cell>
        </row>
        <row r="178">
          <cell r="P178">
            <v>7</v>
          </cell>
        </row>
        <row r="179">
          <cell r="P179">
            <v>5</v>
          </cell>
        </row>
        <row r="180">
          <cell r="P180">
            <v>6</v>
          </cell>
        </row>
        <row r="181">
          <cell r="P181">
            <v>7</v>
          </cell>
        </row>
        <row r="182">
          <cell r="P182">
            <v>5</v>
          </cell>
        </row>
        <row r="183">
          <cell r="P183">
            <v>7</v>
          </cell>
        </row>
        <row r="184">
          <cell r="P184">
            <v>5</v>
          </cell>
        </row>
        <row r="185">
          <cell r="P185">
            <v>1</v>
          </cell>
        </row>
        <row r="187">
          <cell r="P187">
            <v>3</v>
          </cell>
        </row>
        <row r="188">
          <cell r="P188">
            <v>4</v>
          </cell>
        </row>
        <row r="189">
          <cell r="P189">
            <v>1</v>
          </cell>
        </row>
        <row r="190">
          <cell r="P190">
            <v>3</v>
          </cell>
        </row>
        <row r="191">
          <cell r="P191">
            <v>2</v>
          </cell>
        </row>
        <row r="192">
          <cell r="P192">
            <v>2</v>
          </cell>
        </row>
        <row r="193">
          <cell r="P193">
            <v>5</v>
          </cell>
        </row>
        <row r="197">
          <cell r="P197">
            <v>2</v>
          </cell>
        </row>
        <row r="198">
          <cell r="P198">
            <v>6</v>
          </cell>
        </row>
        <row r="199">
          <cell r="P199">
            <v>4</v>
          </cell>
        </row>
        <row r="200">
          <cell r="P200">
            <v>3</v>
          </cell>
        </row>
        <row r="201">
          <cell r="P201">
            <v>15</v>
          </cell>
        </row>
        <row r="202">
          <cell r="P202">
            <v>3</v>
          </cell>
        </row>
        <row r="203">
          <cell r="P203">
            <v>5</v>
          </cell>
        </row>
        <row r="204">
          <cell r="P204">
            <v>6</v>
          </cell>
        </row>
        <row r="205">
          <cell r="P205">
            <v>4</v>
          </cell>
        </row>
        <row r="206">
          <cell r="P206">
            <v>3</v>
          </cell>
        </row>
        <row r="207">
          <cell r="P207">
            <v>5</v>
          </cell>
        </row>
        <row r="209">
          <cell r="P209">
            <v>7</v>
          </cell>
        </row>
        <row r="210">
          <cell r="P210">
            <v>4</v>
          </cell>
        </row>
        <row r="211">
          <cell r="P211">
            <v>4</v>
          </cell>
        </row>
        <row r="212">
          <cell r="P212">
            <v>5</v>
          </cell>
        </row>
        <row r="213">
          <cell r="P213">
            <v>3</v>
          </cell>
        </row>
        <row r="214">
          <cell r="P214">
            <v>6</v>
          </cell>
        </row>
        <row r="215">
          <cell r="P215">
            <v>15</v>
          </cell>
        </row>
        <row r="216">
          <cell r="P216">
            <v>15</v>
          </cell>
        </row>
        <row r="218">
          <cell r="P218">
            <v>4</v>
          </cell>
        </row>
        <row r="219">
          <cell r="P219">
            <v>4</v>
          </cell>
        </row>
        <row r="220">
          <cell r="P220">
            <v>5</v>
          </cell>
        </row>
        <row r="221">
          <cell r="P221">
            <v>4</v>
          </cell>
        </row>
        <row r="222">
          <cell r="P222">
            <v>7</v>
          </cell>
        </row>
        <row r="223">
          <cell r="P223">
            <v>8</v>
          </cell>
        </row>
        <row r="224">
          <cell r="P224">
            <v>4</v>
          </cell>
        </row>
        <row r="225">
          <cell r="P225">
            <v>5</v>
          </cell>
        </row>
        <row r="226">
          <cell r="P226">
            <v>3</v>
          </cell>
        </row>
        <row r="227">
          <cell r="P227">
            <v>21</v>
          </cell>
        </row>
        <row r="228">
          <cell r="P228">
            <v>2</v>
          </cell>
        </row>
        <row r="229">
          <cell r="P229">
            <v>11</v>
          </cell>
        </row>
        <row r="230">
          <cell r="P230">
            <v>30</v>
          </cell>
        </row>
        <row r="231">
          <cell r="P231">
            <v>30</v>
          </cell>
        </row>
        <row r="232">
          <cell r="P232">
            <v>30</v>
          </cell>
        </row>
        <row r="233">
          <cell r="P233">
            <v>30</v>
          </cell>
        </row>
        <row r="234">
          <cell r="P234">
            <v>30</v>
          </cell>
        </row>
        <row r="235">
          <cell r="P235">
            <v>30</v>
          </cell>
        </row>
        <row r="236">
          <cell r="P236">
            <v>30</v>
          </cell>
        </row>
        <row r="237">
          <cell r="P237">
            <v>30</v>
          </cell>
        </row>
        <row r="238">
          <cell r="P238">
            <v>30</v>
          </cell>
        </row>
        <row r="239">
          <cell r="P239">
            <v>30</v>
          </cell>
        </row>
        <row r="240">
          <cell r="P240">
            <v>30</v>
          </cell>
        </row>
        <row r="241">
          <cell r="P241">
            <v>30</v>
          </cell>
        </row>
        <row r="242">
          <cell r="P242">
            <v>5</v>
          </cell>
        </row>
        <row r="243">
          <cell r="P243">
            <v>3</v>
          </cell>
        </row>
        <row r="244">
          <cell r="P244">
            <v>1</v>
          </cell>
        </row>
        <row r="245">
          <cell r="P245">
            <v>2</v>
          </cell>
        </row>
        <row r="246">
          <cell r="P246">
            <v>3</v>
          </cell>
        </row>
        <row r="247">
          <cell r="P247">
            <v>4</v>
          </cell>
        </row>
        <row r="249">
          <cell r="P249">
            <v>6</v>
          </cell>
        </row>
        <row r="250">
          <cell r="P250">
            <v>2</v>
          </cell>
        </row>
        <row r="251">
          <cell r="P251">
            <v>5</v>
          </cell>
        </row>
        <row r="252">
          <cell r="P252">
            <v>4</v>
          </cell>
        </row>
        <row r="253">
          <cell r="P253">
            <v>4</v>
          </cell>
        </row>
        <row r="254">
          <cell r="P254">
            <v>2</v>
          </cell>
        </row>
        <row r="256">
          <cell r="P256">
            <v>2</v>
          </cell>
        </row>
        <row r="257">
          <cell r="P257">
            <v>4</v>
          </cell>
        </row>
        <row r="258">
          <cell r="P258">
            <v>5</v>
          </cell>
        </row>
        <row r="259">
          <cell r="P259">
            <v>11</v>
          </cell>
        </row>
        <row r="261">
          <cell r="P261">
            <v>21</v>
          </cell>
        </row>
        <row r="262">
          <cell r="P262">
            <v>21</v>
          </cell>
        </row>
        <row r="263">
          <cell r="P263">
            <v>3</v>
          </cell>
        </row>
        <row r="264">
          <cell r="P264">
            <v>5</v>
          </cell>
        </row>
        <row r="265">
          <cell r="P265">
            <v>4</v>
          </cell>
        </row>
        <row r="266">
          <cell r="P266">
            <v>2</v>
          </cell>
        </row>
        <row r="267">
          <cell r="P267">
            <v>2</v>
          </cell>
        </row>
        <row r="268">
          <cell r="P268">
            <v>7</v>
          </cell>
        </row>
        <row r="269">
          <cell r="P269">
            <v>30</v>
          </cell>
        </row>
        <row r="270">
          <cell r="P270">
            <v>30</v>
          </cell>
        </row>
        <row r="271">
          <cell r="P271">
            <v>30</v>
          </cell>
        </row>
        <row r="272">
          <cell r="P272">
            <v>14</v>
          </cell>
        </row>
        <row r="273">
          <cell r="P273">
            <v>30</v>
          </cell>
        </row>
        <row r="274">
          <cell r="P274">
            <v>7</v>
          </cell>
        </row>
        <row r="275">
          <cell r="P275">
            <v>3</v>
          </cell>
        </row>
        <row r="276">
          <cell r="P276">
            <v>7</v>
          </cell>
        </row>
        <row r="277">
          <cell r="P277">
            <v>11</v>
          </cell>
        </row>
        <row r="280">
          <cell r="P280">
            <v>3</v>
          </cell>
        </row>
        <row r="281">
          <cell r="P281">
            <v>7</v>
          </cell>
        </row>
        <row r="282">
          <cell r="P282">
            <v>7</v>
          </cell>
        </row>
        <row r="283">
          <cell r="P283">
            <v>3</v>
          </cell>
        </row>
        <row r="284">
          <cell r="P284">
            <v>4</v>
          </cell>
        </row>
        <row r="285">
          <cell r="P285">
            <v>3</v>
          </cell>
        </row>
        <row r="286">
          <cell r="P286">
            <v>3</v>
          </cell>
        </row>
        <row r="287">
          <cell r="P287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I3">
            <v>1</v>
          </cell>
        </row>
        <row r="4">
          <cell r="I4">
            <v>4</v>
          </cell>
        </row>
        <row r="6">
          <cell r="I6">
            <v>6</v>
          </cell>
        </row>
        <row r="8">
          <cell r="I8">
            <v>5.5</v>
          </cell>
        </row>
        <row r="10">
          <cell r="I10">
            <v>5.5</v>
          </cell>
        </row>
        <row r="12">
          <cell r="I12">
            <v>6</v>
          </cell>
        </row>
        <row r="14">
          <cell r="I14">
            <v>6</v>
          </cell>
        </row>
        <row r="16">
          <cell r="I16">
            <v>6</v>
          </cell>
        </row>
        <row r="17">
          <cell r="I17">
            <v>5.5</v>
          </cell>
        </row>
        <row r="18">
          <cell r="I18">
            <v>6</v>
          </cell>
        </row>
        <row r="19">
          <cell r="I19">
            <v>1</v>
          </cell>
        </row>
        <row r="22">
          <cell r="I22">
            <v>5.5</v>
          </cell>
        </row>
        <row r="26">
          <cell r="I26">
            <v>6</v>
          </cell>
        </row>
        <row r="27">
          <cell r="I27">
            <v>4.5</v>
          </cell>
        </row>
        <row r="28">
          <cell r="I28">
            <v>6</v>
          </cell>
        </row>
        <row r="32">
          <cell r="I32">
            <v>6</v>
          </cell>
        </row>
        <row r="33">
          <cell r="I33">
            <v>5</v>
          </cell>
        </row>
        <row r="34">
          <cell r="I34">
            <v>4</v>
          </cell>
        </row>
        <row r="36">
          <cell r="I36">
            <v>6</v>
          </cell>
        </row>
        <row r="42">
          <cell r="I42">
            <v>6</v>
          </cell>
        </row>
        <row r="43">
          <cell r="I43">
            <v>5</v>
          </cell>
        </row>
        <row r="44">
          <cell r="I44">
            <v>6</v>
          </cell>
        </row>
        <row r="46">
          <cell r="I46">
            <v>6</v>
          </cell>
        </row>
        <row r="48">
          <cell r="I48">
            <v>6</v>
          </cell>
        </row>
        <row r="49">
          <cell r="I49">
            <v>6</v>
          </cell>
        </row>
        <row r="52">
          <cell r="I52">
            <v>6</v>
          </cell>
        </row>
        <row r="55">
          <cell r="I55">
            <v>5</v>
          </cell>
        </row>
        <row r="56">
          <cell r="I56">
            <v>6</v>
          </cell>
        </row>
        <row r="57">
          <cell r="I57">
            <v>5</v>
          </cell>
        </row>
        <row r="59">
          <cell r="I59">
            <v>6</v>
          </cell>
        </row>
        <row r="63">
          <cell r="I63">
            <v>1.5</v>
          </cell>
        </row>
        <row r="65">
          <cell r="I65">
            <v>4.5</v>
          </cell>
        </row>
        <row r="66">
          <cell r="I66">
            <v>6</v>
          </cell>
        </row>
        <row r="68">
          <cell r="I68">
            <v>6</v>
          </cell>
        </row>
        <row r="69">
          <cell r="I69">
            <v>6</v>
          </cell>
        </row>
        <row r="70">
          <cell r="I70">
            <v>6</v>
          </cell>
        </row>
        <row r="72">
          <cell r="I72">
            <v>7</v>
          </cell>
        </row>
        <row r="73">
          <cell r="I73">
            <v>4</v>
          </cell>
        </row>
        <row r="74">
          <cell r="I74">
            <v>6</v>
          </cell>
        </row>
        <row r="75">
          <cell r="I75">
            <v>6</v>
          </cell>
        </row>
        <row r="76">
          <cell r="I76">
            <v>4</v>
          </cell>
        </row>
        <row r="80">
          <cell r="I80">
            <v>5.5</v>
          </cell>
        </row>
        <row r="81">
          <cell r="I81">
            <v>6</v>
          </cell>
        </row>
        <row r="83">
          <cell r="I83">
            <v>5</v>
          </cell>
        </row>
        <row r="84">
          <cell r="I84">
            <v>5</v>
          </cell>
        </row>
        <row r="85">
          <cell r="I85">
            <v>4.5</v>
          </cell>
        </row>
        <row r="87">
          <cell r="I87">
            <v>6</v>
          </cell>
        </row>
        <row r="88">
          <cell r="I88">
            <v>6</v>
          </cell>
        </row>
        <row r="89">
          <cell r="I89">
            <v>6</v>
          </cell>
        </row>
        <row r="92">
          <cell r="I92">
            <v>5.5</v>
          </cell>
        </row>
        <row r="93">
          <cell r="I93">
            <v>5</v>
          </cell>
        </row>
        <row r="95">
          <cell r="I95">
            <v>4</v>
          </cell>
        </row>
        <row r="97">
          <cell r="I97">
            <v>3.5</v>
          </cell>
        </row>
        <row r="100">
          <cell r="I100">
            <v>5</v>
          </cell>
        </row>
        <row r="101">
          <cell r="I101">
            <v>6</v>
          </cell>
        </row>
        <row r="103">
          <cell r="I103">
            <v>6</v>
          </cell>
        </row>
        <row r="107">
          <cell r="I107">
            <v>6</v>
          </cell>
        </row>
        <row r="114">
          <cell r="I114">
            <v>6</v>
          </cell>
        </row>
        <row r="115">
          <cell r="I115">
            <v>6</v>
          </cell>
        </row>
        <row r="117">
          <cell r="I117">
            <v>6</v>
          </cell>
        </row>
        <row r="125">
          <cell r="I125">
            <v>5</v>
          </cell>
        </row>
        <row r="126">
          <cell r="I126">
            <v>6</v>
          </cell>
        </row>
        <row r="127">
          <cell r="I127">
            <v>3</v>
          </cell>
        </row>
        <row r="133">
          <cell r="I133">
            <v>5.5</v>
          </cell>
        </row>
        <row r="137">
          <cell r="I137">
            <v>6</v>
          </cell>
        </row>
        <row r="139">
          <cell r="I139">
            <v>5.5</v>
          </cell>
        </row>
        <row r="142">
          <cell r="I142">
            <v>6</v>
          </cell>
        </row>
        <row r="143">
          <cell r="I143">
            <v>5</v>
          </cell>
        </row>
        <row r="144">
          <cell r="I144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26">
          <cell r="P126">
            <v>42</v>
          </cell>
        </row>
        <row r="127">
          <cell r="P127">
            <v>84</v>
          </cell>
        </row>
        <row r="157">
          <cell r="P157">
            <v>20</v>
          </cell>
        </row>
        <row r="158">
          <cell r="P158">
            <v>42</v>
          </cell>
        </row>
        <row r="159">
          <cell r="P159">
            <v>84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" sqref="C5"/>
    </sheetView>
  </sheetViews>
  <sheetFormatPr baseColWidth="10" defaultColWidth="11.25" defaultRowHeight="15" customHeight="1" x14ac:dyDescent="0.25"/>
  <cols>
    <col min="1" max="1" width="6" customWidth="1"/>
    <col min="2" max="2" width="18.375" customWidth="1"/>
    <col min="3" max="3" width="23.5" customWidth="1"/>
    <col min="4" max="9" width="20.375" customWidth="1"/>
    <col min="10" max="23" width="10.5" customWidth="1"/>
  </cols>
  <sheetData>
    <row r="1" spans="1:23" ht="66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4">
        <v>2020</v>
      </c>
      <c r="B2" s="4" t="s">
        <v>10</v>
      </c>
      <c r="C2" s="4" t="s">
        <v>11</v>
      </c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7">
        <v>0</v>
      </c>
      <c r="J2" s="27">
        <f>SUM(I2+H2+G2+F2+E2+D2)</f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customHeight="1" x14ac:dyDescent="0.25">
      <c r="A3" s="4">
        <v>2020</v>
      </c>
      <c r="B3" s="4" t="s">
        <v>10</v>
      </c>
      <c r="C3" s="4" t="s">
        <v>12</v>
      </c>
      <c r="D3" s="27">
        <v>40</v>
      </c>
      <c r="E3" s="27">
        <v>0</v>
      </c>
      <c r="F3" s="27">
        <v>0</v>
      </c>
      <c r="G3" s="27">
        <v>0</v>
      </c>
      <c r="H3" s="27">
        <v>8</v>
      </c>
      <c r="I3" s="27">
        <v>0</v>
      </c>
      <c r="J3" s="27">
        <f t="shared" ref="J3:J41" si="0">SUM(I3+H3+G3+F3+E3+D3)</f>
        <v>48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 x14ac:dyDescent="0.25">
      <c r="A4" s="4">
        <v>2020</v>
      </c>
      <c r="B4" s="4" t="s">
        <v>10</v>
      </c>
      <c r="C4" s="4" t="s">
        <v>13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f t="shared" si="0"/>
        <v>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 x14ac:dyDescent="0.25">
      <c r="A5" s="4">
        <v>2020</v>
      </c>
      <c r="B5" s="4" t="s">
        <v>10</v>
      </c>
      <c r="C5" s="4" t="s">
        <v>14</v>
      </c>
      <c r="D5" s="27">
        <v>106</v>
      </c>
      <c r="E5" s="27">
        <v>0</v>
      </c>
      <c r="F5" s="27">
        <v>8</v>
      </c>
      <c r="G5" s="27">
        <v>0</v>
      </c>
      <c r="H5" s="27">
        <v>12.5</v>
      </c>
      <c r="I5" s="27">
        <v>0</v>
      </c>
      <c r="J5" s="27">
        <f t="shared" si="0"/>
        <v>126.5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 x14ac:dyDescent="0.25">
      <c r="A6" s="4">
        <v>2020</v>
      </c>
      <c r="B6" s="4" t="s">
        <v>10</v>
      </c>
      <c r="C6" s="4" t="s">
        <v>15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 t="shared" si="0"/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5">
      <c r="A7" s="4">
        <v>2020</v>
      </c>
      <c r="B7" s="4" t="s">
        <v>10</v>
      </c>
      <c r="C7" s="4" t="s">
        <v>16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f t="shared" si="0"/>
        <v>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 x14ac:dyDescent="0.25">
      <c r="A8" s="4">
        <v>2020</v>
      </c>
      <c r="B8" s="4" t="s">
        <v>10</v>
      </c>
      <c r="C8" s="4" t="s">
        <v>17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f t="shared" si="0"/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customHeight="1" x14ac:dyDescent="0.25">
      <c r="A9" s="4">
        <v>2020</v>
      </c>
      <c r="B9" s="4" t="s">
        <v>10</v>
      </c>
      <c r="C9" s="4" t="s">
        <v>18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f t="shared" si="0"/>
        <v>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x14ac:dyDescent="0.25">
      <c r="A10" s="4">
        <v>2020</v>
      </c>
      <c r="B10" s="4" t="s">
        <v>19</v>
      </c>
      <c r="C10" s="4" t="s">
        <v>11</v>
      </c>
      <c r="D10" s="27">
        <v>109</v>
      </c>
      <c r="E10" s="27">
        <v>0</v>
      </c>
      <c r="F10" s="27">
        <v>0</v>
      </c>
      <c r="G10" s="27">
        <v>0</v>
      </c>
      <c r="H10" s="27">
        <v>12</v>
      </c>
      <c r="I10" s="27">
        <v>0</v>
      </c>
      <c r="J10" s="27">
        <f t="shared" si="0"/>
        <v>121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customHeight="1" x14ac:dyDescent="0.25">
      <c r="A11" s="4">
        <v>2020</v>
      </c>
      <c r="B11" s="4" t="s">
        <v>19</v>
      </c>
      <c r="C11" s="4" t="s">
        <v>12</v>
      </c>
      <c r="D11" s="27">
        <v>0</v>
      </c>
      <c r="E11" s="27">
        <v>0</v>
      </c>
      <c r="F11" s="27">
        <v>0</v>
      </c>
      <c r="G11" s="27">
        <v>0</v>
      </c>
      <c r="H11" s="27">
        <v>3</v>
      </c>
      <c r="I11" s="27">
        <v>0</v>
      </c>
      <c r="J11" s="27">
        <f t="shared" si="0"/>
        <v>3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customHeight="1" x14ac:dyDescent="0.25">
      <c r="A12" s="4">
        <v>2020</v>
      </c>
      <c r="B12" s="4" t="s">
        <v>19</v>
      </c>
      <c r="C12" s="4" t="s">
        <v>13</v>
      </c>
      <c r="D12" s="27">
        <v>24</v>
      </c>
      <c r="E12" s="27">
        <v>0</v>
      </c>
      <c r="F12" s="27">
        <v>0</v>
      </c>
      <c r="G12" s="27">
        <v>0</v>
      </c>
      <c r="H12" s="27">
        <v>12</v>
      </c>
      <c r="I12" s="27">
        <v>0</v>
      </c>
      <c r="J12" s="27">
        <f t="shared" si="0"/>
        <v>36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customHeight="1" x14ac:dyDescent="0.25">
      <c r="A13" s="4">
        <v>2020</v>
      </c>
      <c r="B13" s="4" t="s">
        <v>19</v>
      </c>
      <c r="C13" s="4" t="s">
        <v>14</v>
      </c>
      <c r="D13" s="27">
        <v>0</v>
      </c>
      <c r="E13" s="27">
        <v>0</v>
      </c>
      <c r="F13" s="27">
        <v>0</v>
      </c>
      <c r="G13" s="27">
        <v>0</v>
      </c>
      <c r="H13" s="27">
        <v>4</v>
      </c>
      <c r="I13" s="27">
        <v>0</v>
      </c>
      <c r="J13" s="27">
        <f t="shared" si="0"/>
        <v>4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customHeight="1" x14ac:dyDescent="0.25">
      <c r="A14" s="4">
        <v>2020</v>
      </c>
      <c r="B14" s="4" t="s">
        <v>19</v>
      </c>
      <c r="C14" s="4" t="s">
        <v>15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f t="shared" si="0"/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5.75" customHeight="1" x14ac:dyDescent="0.25">
      <c r="A15" s="4">
        <v>2020</v>
      </c>
      <c r="B15" s="4" t="s">
        <v>19</v>
      </c>
      <c r="C15" s="4" t="s">
        <v>16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f t="shared" si="0"/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customHeight="1" x14ac:dyDescent="0.25">
      <c r="A16" s="4">
        <v>2020</v>
      </c>
      <c r="B16" s="4" t="s">
        <v>19</v>
      </c>
      <c r="C16" s="4" t="s">
        <v>17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f t="shared" si="0"/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75" customHeight="1" x14ac:dyDescent="0.25">
      <c r="A17" s="29">
        <v>2020</v>
      </c>
      <c r="B17" s="29" t="s">
        <v>19</v>
      </c>
      <c r="C17" s="29" t="s">
        <v>18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f t="shared" si="0"/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customHeight="1" x14ac:dyDescent="0.25">
      <c r="A18" s="31">
        <v>2020</v>
      </c>
      <c r="B18" s="31" t="s">
        <v>20</v>
      </c>
      <c r="C18" s="31" t="s">
        <v>11</v>
      </c>
      <c r="D18" s="28">
        <v>106</v>
      </c>
      <c r="E18" s="27">
        <v>0</v>
      </c>
      <c r="F18" s="27">
        <v>0</v>
      </c>
      <c r="G18" s="27">
        <v>0</v>
      </c>
      <c r="H18" s="27">
        <v>8</v>
      </c>
      <c r="I18" s="27">
        <v>0</v>
      </c>
      <c r="J18" s="27">
        <f t="shared" si="0"/>
        <v>114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75" customHeight="1" x14ac:dyDescent="0.25">
      <c r="A19" s="31">
        <v>2020</v>
      </c>
      <c r="B19" s="31" t="s">
        <v>20</v>
      </c>
      <c r="C19" s="31" t="s">
        <v>12</v>
      </c>
      <c r="D19" s="28">
        <v>0</v>
      </c>
      <c r="E19" s="27">
        <v>0</v>
      </c>
      <c r="F19" s="27">
        <v>0</v>
      </c>
      <c r="G19" s="27">
        <v>0</v>
      </c>
      <c r="H19" s="27">
        <v>1</v>
      </c>
      <c r="I19" s="27">
        <v>0</v>
      </c>
      <c r="J19" s="27">
        <f t="shared" si="0"/>
        <v>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x14ac:dyDescent="0.25">
      <c r="A20" s="31">
        <v>2020</v>
      </c>
      <c r="B20" s="31" t="s">
        <v>20</v>
      </c>
      <c r="C20" s="31" t="s">
        <v>13</v>
      </c>
      <c r="D20" s="28">
        <v>692</v>
      </c>
      <c r="E20" s="27">
        <v>0</v>
      </c>
      <c r="F20" s="27">
        <v>0</v>
      </c>
      <c r="G20" s="27">
        <v>84</v>
      </c>
      <c r="H20" s="27">
        <v>17</v>
      </c>
      <c r="I20" s="27">
        <v>0</v>
      </c>
      <c r="J20" s="27">
        <f t="shared" si="0"/>
        <v>793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 x14ac:dyDescent="0.25">
      <c r="A21" s="30">
        <v>2020</v>
      </c>
      <c r="B21" s="30" t="s">
        <v>20</v>
      </c>
      <c r="C21" s="30" t="s">
        <v>14</v>
      </c>
      <c r="D21" s="27">
        <v>33</v>
      </c>
      <c r="E21" s="27">
        <v>0</v>
      </c>
      <c r="F21" s="27">
        <v>0</v>
      </c>
      <c r="G21" s="27">
        <v>0</v>
      </c>
      <c r="H21" s="27">
        <v>3.5</v>
      </c>
      <c r="I21" s="27">
        <v>0</v>
      </c>
      <c r="J21" s="27">
        <f t="shared" si="0"/>
        <v>36.5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 x14ac:dyDescent="0.25">
      <c r="A22" s="4">
        <v>2020</v>
      </c>
      <c r="B22" s="4" t="s">
        <v>20</v>
      </c>
      <c r="C22" s="4" t="s">
        <v>15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f t="shared" si="0"/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customHeight="1" x14ac:dyDescent="0.25">
      <c r="A23" s="4">
        <v>2020</v>
      </c>
      <c r="B23" s="4" t="s">
        <v>20</v>
      </c>
      <c r="C23" s="4" t="s">
        <v>16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f t="shared" si="0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 x14ac:dyDescent="0.25">
      <c r="A24" s="4">
        <v>2020</v>
      </c>
      <c r="B24" s="4" t="s">
        <v>20</v>
      </c>
      <c r="C24" s="4" t="s">
        <v>17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f t="shared" si="0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 x14ac:dyDescent="0.25">
      <c r="A25" s="4">
        <v>2020</v>
      </c>
      <c r="B25" s="4" t="s">
        <v>20</v>
      </c>
      <c r="C25" s="4" t="s">
        <v>18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f t="shared" si="0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 x14ac:dyDescent="0.25">
      <c r="A26" s="4">
        <v>2020</v>
      </c>
      <c r="B26" s="4" t="s">
        <v>21</v>
      </c>
      <c r="C26" s="4" t="s">
        <v>11</v>
      </c>
      <c r="D26" s="27">
        <v>135</v>
      </c>
      <c r="E26" s="27">
        <v>0</v>
      </c>
      <c r="F26" s="27">
        <v>0</v>
      </c>
      <c r="G26" s="27">
        <v>0</v>
      </c>
      <c r="H26" s="27">
        <v>5.5</v>
      </c>
      <c r="I26" s="27">
        <v>0</v>
      </c>
      <c r="J26" s="27">
        <f t="shared" si="0"/>
        <v>140.5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5">
      <c r="A27" s="4">
        <v>2020</v>
      </c>
      <c r="B27" s="4" t="s">
        <v>21</v>
      </c>
      <c r="C27" s="4" t="s">
        <v>12</v>
      </c>
      <c r="D27" s="27">
        <v>21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f t="shared" si="0"/>
        <v>21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25">
      <c r="A28" s="4">
        <v>2020</v>
      </c>
      <c r="B28" s="4" t="s">
        <v>21</v>
      </c>
      <c r="C28" s="4" t="s">
        <v>13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f t="shared" si="0"/>
        <v>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25">
      <c r="A29" s="4">
        <v>2020</v>
      </c>
      <c r="B29" s="4" t="s">
        <v>21</v>
      </c>
      <c r="C29" s="4" t="s">
        <v>14</v>
      </c>
      <c r="D29" s="27">
        <v>0</v>
      </c>
      <c r="E29" s="27">
        <v>0</v>
      </c>
      <c r="F29" s="27">
        <v>0</v>
      </c>
      <c r="G29" s="27">
        <v>0</v>
      </c>
      <c r="H29" s="27">
        <v>0.5</v>
      </c>
      <c r="I29" s="27">
        <v>0</v>
      </c>
      <c r="J29" s="27">
        <f t="shared" si="0"/>
        <v>0.5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5">
      <c r="A30" s="4">
        <v>2020</v>
      </c>
      <c r="B30" s="4" t="s">
        <v>21</v>
      </c>
      <c r="C30" s="4" t="s">
        <v>15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f t="shared" si="0"/>
        <v>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25">
      <c r="A31" s="4">
        <v>2020</v>
      </c>
      <c r="B31" s="4" t="s">
        <v>21</v>
      </c>
      <c r="C31" s="4" t="s">
        <v>16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f t="shared" si="0"/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25">
      <c r="A32" s="4">
        <v>2020</v>
      </c>
      <c r="B32" s="4" t="s">
        <v>21</v>
      </c>
      <c r="C32" s="4" t="s">
        <v>17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f t="shared" si="0"/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5">
      <c r="A33" s="4">
        <v>2020</v>
      </c>
      <c r="B33" s="4" t="s">
        <v>21</v>
      </c>
      <c r="C33" s="4" t="s">
        <v>18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f t="shared" si="0"/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4">
        <v>2020</v>
      </c>
      <c r="B34" s="4" t="s">
        <v>22</v>
      </c>
      <c r="C34" s="4" t="s">
        <v>11</v>
      </c>
      <c r="D34" s="27">
        <v>66</v>
      </c>
      <c r="E34" s="27">
        <v>0</v>
      </c>
      <c r="F34" s="27">
        <v>0</v>
      </c>
      <c r="G34" s="27">
        <v>0</v>
      </c>
      <c r="H34" s="27">
        <v>4.5</v>
      </c>
      <c r="I34" s="27">
        <v>0</v>
      </c>
      <c r="J34" s="27">
        <f t="shared" si="0"/>
        <v>70.5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5">
      <c r="A35" s="4">
        <v>2020</v>
      </c>
      <c r="B35" s="4" t="s">
        <v>22</v>
      </c>
      <c r="C35" s="4" t="s">
        <v>12</v>
      </c>
      <c r="D35" s="27">
        <v>32</v>
      </c>
      <c r="E35" s="27">
        <v>0</v>
      </c>
      <c r="F35" s="27">
        <v>0</v>
      </c>
      <c r="G35" s="27">
        <v>0</v>
      </c>
      <c r="H35" s="27">
        <v>13</v>
      </c>
      <c r="I35" s="27">
        <v>0</v>
      </c>
      <c r="J35" s="27">
        <f t="shared" si="0"/>
        <v>45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5">
      <c r="A36" s="4">
        <v>2020</v>
      </c>
      <c r="B36" s="4" t="s">
        <v>22</v>
      </c>
      <c r="C36" s="4" t="s">
        <v>13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f t="shared" si="0"/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5">
      <c r="A37" s="4">
        <v>2020</v>
      </c>
      <c r="B37" s="4" t="s">
        <v>22</v>
      </c>
      <c r="C37" s="4" t="s">
        <v>14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f t="shared" si="0"/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5">
      <c r="A38" s="4">
        <v>2020</v>
      </c>
      <c r="B38" s="4" t="s">
        <v>22</v>
      </c>
      <c r="C38" s="4" t="s">
        <v>15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f t="shared" si="0"/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5">
      <c r="A39" s="4">
        <v>2020</v>
      </c>
      <c r="B39" s="4" t="s">
        <v>22</v>
      </c>
      <c r="C39" s="4" t="s">
        <v>16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f t="shared" si="0"/>
        <v>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5">
      <c r="A40" s="4">
        <v>2020</v>
      </c>
      <c r="B40" s="4" t="s">
        <v>22</v>
      </c>
      <c r="C40" s="4" t="s">
        <v>17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f t="shared" si="0"/>
        <v>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5">
      <c r="A41" s="4">
        <v>2020</v>
      </c>
      <c r="B41" s="4" t="s">
        <v>22</v>
      </c>
      <c r="C41" s="4" t="s">
        <v>18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f t="shared" si="0"/>
        <v>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5">
      <c r="A42" s="25">
        <v>2021</v>
      </c>
      <c r="B42" s="25" t="s">
        <v>10</v>
      </c>
      <c r="C42" s="25" t="s">
        <v>11</v>
      </c>
      <c r="D42" s="25">
        <v>0</v>
      </c>
      <c r="E42" s="25">
        <v>0</v>
      </c>
      <c r="F42" s="25">
        <v>0</v>
      </c>
      <c r="G42" s="25">
        <v>0</v>
      </c>
      <c r="H42" s="25">
        <v>2</v>
      </c>
      <c r="I42" s="25">
        <v>0</v>
      </c>
      <c r="J42" s="25">
        <f>SUM(I42+H42+G42+F42+E42)</f>
        <v>2</v>
      </c>
    </row>
    <row r="43" spans="1:23" ht="15.75" customHeight="1" x14ac:dyDescent="0.25">
      <c r="A43" s="4">
        <v>2021</v>
      </c>
      <c r="B43" s="4" t="s">
        <v>10</v>
      </c>
      <c r="C43" s="4" t="s">
        <v>11</v>
      </c>
      <c r="D43" s="4">
        <v>0</v>
      </c>
      <c r="E43" s="4">
        <v>0</v>
      </c>
      <c r="F43" s="4">
        <v>0</v>
      </c>
      <c r="G43" s="4">
        <v>0</v>
      </c>
      <c r="H43" s="4">
        <v>2</v>
      </c>
      <c r="I43" s="4">
        <v>0</v>
      </c>
      <c r="J43" s="4">
        <f t="shared" ref="J43:J81" si="1">SUM(I43+H43+G43+F43+E43)</f>
        <v>2</v>
      </c>
    </row>
    <row r="44" spans="1:23" ht="15.75" customHeight="1" x14ac:dyDescent="0.25">
      <c r="A44" s="4">
        <v>2021</v>
      </c>
      <c r="B44" s="4" t="s">
        <v>10</v>
      </c>
      <c r="C44" s="4" t="s">
        <v>13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f t="shared" si="1"/>
        <v>0</v>
      </c>
    </row>
    <row r="45" spans="1:23" ht="15.75" customHeight="1" x14ac:dyDescent="0.25">
      <c r="A45" s="4">
        <v>2021</v>
      </c>
      <c r="B45" s="4" t="s">
        <v>10</v>
      </c>
      <c r="C45" s="4" t="s">
        <v>14</v>
      </c>
      <c r="D45" s="4">
        <v>218</v>
      </c>
      <c r="E45" s="4">
        <v>0</v>
      </c>
      <c r="F45" s="4">
        <v>167</v>
      </c>
      <c r="G45" s="4">
        <v>5</v>
      </c>
      <c r="H45" s="4">
        <v>99.5</v>
      </c>
      <c r="I45" s="4">
        <v>2</v>
      </c>
      <c r="J45" s="4">
        <f t="shared" si="1"/>
        <v>273.5</v>
      </c>
    </row>
    <row r="46" spans="1:23" ht="15.75" customHeight="1" x14ac:dyDescent="0.25">
      <c r="A46" s="4">
        <v>2021</v>
      </c>
      <c r="B46" s="4" t="s">
        <v>10</v>
      </c>
      <c r="C46" s="4" t="s">
        <v>15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f t="shared" si="1"/>
        <v>0</v>
      </c>
    </row>
    <row r="47" spans="1:23" ht="15.75" customHeight="1" x14ac:dyDescent="0.25">
      <c r="A47" s="4">
        <v>2021</v>
      </c>
      <c r="B47" s="4" t="s">
        <v>10</v>
      </c>
      <c r="C47" s="4" t="s">
        <v>16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f t="shared" si="1"/>
        <v>0</v>
      </c>
    </row>
    <row r="48" spans="1:23" ht="15.75" customHeight="1" x14ac:dyDescent="0.25">
      <c r="A48" s="4">
        <v>2021</v>
      </c>
      <c r="B48" s="4" t="s">
        <v>10</v>
      </c>
      <c r="C48" s="4" t="s">
        <v>17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f t="shared" si="1"/>
        <v>0</v>
      </c>
    </row>
    <row r="49" spans="1:10" ht="15.75" x14ac:dyDescent="0.25">
      <c r="A49" s="4">
        <v>2021</v>
      </c>
      <c r="B49" s="4" t="s">
        <v>10</v>
      </c>
      <c r="C49" s="4" t="s">
        <v>18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f t="shared" si="1"/>
        <v>0</v>
      </c>
    </row>
    <row r="50" spans="1:10" ht="15.75" customHeight="1" x14ac:dyDescent="0.25">
      <c r="A50" s="4">
        <v>2021</v>
      </c>
      <c r="B50" s="4" t="s">
        <v>19</v>
      </c>
      <c r="C50" s="4" t="s">
        <v>11</v>
      </c>
      <c r="D50" s="4">
        <v>433</v>
      </c>
      <c r="E50" s="4">
        <v>175</v>
      </c>
      <c r="F50" s="4">
        <v>0</v>
      </c>
      <c r="G50" s="4">
        <v>84</v>
      </c>
      <c r="H50" s="4">
        <v>66.5</v>
      </c>
      <c r="I50" s="4">
        <v>0</v>
      </c>
      <c r="J50" s="4">
        <f t="shared" si="1"/>
        <v>325.5</v>
      </c>
    </row>
    <row r="51" spans="1:10" ht="15.75" customHeight="1" x14ac:dyDescent="0.25">
      <c r="A51" s="4">
        <v>2021</v>
      </c>
      <c r="B51" s="4" t="s">
        <v>19</v>
      </c>
      <c r="C51" s="4" t="s">
        <v>12</v>
      </c>
      <c r="D51" s="4">
        <v>70</v>
      </c>
      <c r="E51" s="4">
        <v>0</v>
      </c>
      <c r="F51" s="4">
        <v>0</v>
      </c>
      <c r="G51" s="4">
        <v>0</v>
      </c>
      <c r="H51" s="4">
        <v>36</v>
      </c>
      <c r="I51" s="4">
        <v>0</v>
      </c>
      <c r="J51" s="4">
        <f t="shared" si="1"/>
        <v>36</v>
      </c>
    </row>
    <row r="52" spans="1:10" ht="15.75" customHeight="1" x14ac:dyDescent="0.25">
      <c r="A52" s="4">
        <v>2021</v>
      </c>
      <c r="B52" s="4" t="s">
        <v>19</v>
      </c>
      <c r="C52" s="4" t="s">
        <v>13</v>
      </c>
      <c r="D52" s="4">
        <v>61</v>
      </c>
      <c r="E52" s="4">
        <v>0</v>
      </c>
      <c r="F52" s="4">
        <v>11</v>
      </c>
      <c r="G52" s="4">
        <v>0</v>
      </c>
      <c r="H52" s="4">
        <v>34.5</v>
      </c>
      <c r="I52" s="4">
        <v>0</v>
      </c>
      <c r="J52" s="4">
        <f t="shared" si="1"/>
        <v>45.5</v>
      </c>
    </row>
    <row r="53" spans="1:10" ht="15.75" customHeight="1" x14ac:dyDescent="0.25">
      <c r="A53" s="4">
        <v>2021</v>
      </c>
      <c r="B53" s="4" t="s">
        <v>19</v>
      </c>
      <c r="C53" s="4" t="s">
        <v>14</v>
      </c>
      <c r="D53" s="4">
        <v>12</v>
      </c>
      <c r="E53" s="4">
        <v>0</v>
      </c>
      <c r="F53" s="4">
        <v>10</v>
      </c>
      <c r="G53" s="4">
        <v>0</v>
      </c>
      <c r="H53" s="4">
        <v>11</v>
      </c>
      <c r="I53" s="4">
        <v>0</v>
      </c>
      <c r="J53" s="4">
        <f t="shared" si="1"/>
        <v>21</v>
      </c>
    </row>
    <row r="54" spans="1:10" ht="15.75" customHeight="1" x14ac:dyDescent="0.25">
      <c r="A54" s="4">
        <v>2021</v>
      </c>
      <c r="B54" s="4" t="s">
        <v>19</v>
      </c>
      <c r="C54" s="4" t="s">
        <v>15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f t="shared" si="1"/>
        <v>0</v>
      </c>
    </row>
    <row r="55" spans="1:10" ht="15.75" customHeight="1" x14ac:dyDescent="0.25">
      <c r="A55" s="4">
        <v>2021</v>
      </c>
      <c r="B55" s="4" t="s">
        <v>19</v>
      </c>
      <c r="C55" s="4" t="s">
        <v>16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f t="shared" si="1"/>
        <v>0</v>
      </c>
    </row>
    <row r="56" spans="1:10" ht="15.75" customHeight="1" x14ac:dyDescent="0.25">
      <c r="A56" s="4">
        <v>2021</v>
      </c>
      <c r="B56" s="4" t="s">
        <v>19</v>
      </c>
      <c r="C56" s="4" t="s">
        <v>17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f t="shared" si="1"/>
        <v>0</v>
      </c>
    </row>
    <row r="57" spans="1:10" ht="15.75" customHeight="1" x14ac:dyDescent="0.25">
      <c r="A57" s="4">
        <v>2021</v>
      </c>
      <c r="B57" s="4" t="s">
        <v>19</v>
      </c>
      <c r="C57" s="4" t="s">
        <v>18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f t="shared" si="1"/>
        <v>0</v>
      </c>
    </row>
    <row r="58" spans="1:10" ht="15.75" customHeight="1" x14ac:dyDescent="0.25">
      <c r="A58" s="4">
        <v>2021</v>
      </c>
      <c r="B58" s="4" t="s">
        <v>20</v>
      </c>
      <c r="C58" s="4" t="s">
        <v>11</v>
      </c>
      <c r="D58" s="4">
        <v>48</v>
      </c>
      <c r="E58" s="4">
        <v>0</v>
      </c>
      <c r="F58" s="4">
        <v>0</v>
      </c>
      <c r="G58" s="4">
        <v>0</v>
      </c>
      <c r="H58" s="4">
        <v>49.5</v>
      </c>
      <c r="I58" s="4">
        <v>0</v>
      </c>
      <c r="J58" s="4">
        <f t="shared" si="1"/>
        <v>49.5</v>
      </c>
    </row>
    <row r="59" spans="1:10" ht="15.75" customHeight="1" x14ac:dyDescent="0.25">
      <c r="A59" s="4">
        <v>2021</v>
      </c>
      <c r="B59" s="4" t="s">
        <v>20</v>
      </c>
      <c r="C59" s="4" t="s">
        <v>12</v>
      </c>
      <c r="D59" s="4">
        <v>31</v>
      </c>
      <c r="E59" s="4">
        <v>0</v>
      </c>
      <c r="F59" s="4">
        <v>0</v>
      </c>
      <c r="G59" s="4">
        <v>0</v>
      </c>
      <c r="H59" s="4">
        <v>34</v>
      </c>
      <c r="I59" s="4">
        <v>0</v>
      </c>
      <c r="J59" s="4">
        <f t="shared" si="1"/>
        <v>34</v>
      </c>
    </row>
    <row r="60" spans="1:10" ht="15.75" customHeight="1" x14ac:dyDescent="0.25">
      <c r="A60" s="4">
        <v>2021</v>
      </c>
      <c r="B60" s="4" t="s">
        <v>20</v>
      </c>
      <c r="C60" s="4" t="s">
        <v>13</v>
      </c>
      <c r="D60" s="4">
        <v>501</v>
      </c>
      <c r="E60" s="4">
        <v>220</v>
      </c>
      <c r="F60" s="4">
        <v>13</v>
      </c>
      <c r="G60" s="4">
        <v>84</v>
      </c>
      <c r="H60" s="4">
        <f>SUM(74+5)</f>
        <v>79</v>
      </c>
      <c r="I60" s="4">
        <v>0</v>
      </c>
      <c r="J60" s="4">
        <f t="shared" si="1"/>
        <v>396</v>
      </c>
    </row>
    <row r="61" spans="1:10" ht="15.75" customHeight="1" x14ac:dyDescent="0.25">
      <c r="A61" s="4">
        <v>2021</v>
      </c>
      <c r="B61" s="4" t="s">
        <v>20</v>
      </c>
      <c r="C61" s="4" t="s">
        <v>14</v>
      </c>
      <c r="D61" s="4">
        <v>28</v>
      </c>
      <c r="E61" s="4">
        <v>0</v>
      </c>
      <c r="F61" s="4">
        <v>0</v>
      </c>
      <c r="G61" s="4">
        <v>0</v>
      </c>
      <c r="H61" s="4">
        <v>20.5</v>
      </c>
      <c r="I61" s="4">
        <v>0</v>
      </c>
      <c r="J61" s="4">
        <f t="shared" si="1"/>
        <v>20.5</v>
      </c>
    </row>
    <row r="62" spans="1:10" ht="15.75" customHeight="1" x14ac:dyDescent="0.25">
      <c r="A62" s="4">
        <v>2021</v>
      </c>
      <c r="B62" s="4" t="s">
        <v>20</v>
      </c>
      <c r="C62" s="4" t="s">
        <v>15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f t="shared" si="1"/>
        <v>0</v>
      </c>
    </row>
    <row r="63" spans="1:10" ht="15.75" customHeight="1" x14ac:dyDescent="0.25">
      <c r="A63" s="4">
        <v>2021</v>
      </c>
      <c r="B63" s="4" t="s">
        <v>20</v>
      </c>
      <c r="C63" s="4" t="s">
        <v>16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f t="shared" si="1"/>
        <v>0</v>
      </c>
    </row>
    <row r="64" spans="1:10" ht="15.75" customHeight="1" x14ac:dyDescent="0.25">
      <c r="A64" s="4">
        <v>2021</v>
      </c>
      <c r="B64" s="4" t="s">
        <v>20</v>
      </c>
      <c r="C64" s="4" t="s">
        <v>17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f t="shared" si="1"/>
        <v>0</v>
      </c>
    </row>
    <row r="65" spans="1:10" ht="15.75" customHeight="1" x14ac:dyDescent="0.25">
      <c r="A65" s="4">
        <v>2021</v>
      </c>
      <c r="B65" s="4" t="s">
        <v>20</v>
      </c>
      <c r="C65" s="4" t="s">
        <v>18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f t="shared" si="1"/>
        <v>0</v>
      </c>
    </row>
    <row r="66" spans="1:10" ht="15.75" customHeight="1" x14ac:dyDescent="0.25">
      <c r="A66" s="4">
        <v>2021</v>
      </c>
      <c r="B66" s="4" t="s">
        <v>21</v>
      </c>
      <c r="C66" s="4" t="s">
        <v>11</v>
      </c>
      <c r="D66" s="4">
        <v>57</v>
      </c>
      <c r="E66" s="4">
        <v>0</v>
      </c>
      <c r="F66" s="4">
        <v>1</v>
      </c>
      <c r="G66" s="4">
        <v>0</v>
      </c>
      <c r="H66" s="4">
        <v>29.5</v>
      </c>
      <c r="I66" s="4">
        <v>0</v>
      </c>
      <c r="J66" s="4">
        <f t="shared" si="1"/>
        <v>30.5</v>
      </c>
    </row>
    <row r="67" spans="1:10" ht="15.75" customHeight="1" x14ac:dyDescent="0.25">
      <c r="A67" s="4">
        <v>2021</v>
      </c>
      <c r="B67" s="4" t="s">
        <v>21</v>
      </c>
      <c r="C67" s="4" t="s">
        <v>12</v>
      </c>
      <c r="D67" s="4">
        <v>15</v>
      </c>
      <c r="E67" s="4">
        <v>0</v>
      </c>
      <c r="F67" s="4">
        <v>0</v>
      </c>
      <c r="G67" s="4">
        <v>0</v>
      </c>
      <c r="H67" s="4">
        <v>22</v>
      </c>
      <c r="I67" s="4">
        <v>0</v>
      </c>
      <c r="J67" s="4">
        <f t="shared" si="1"/>
        <v>22</v>
      </c>
    </row>
    <row r="68" spans="1:10" ht="15.75" customHeight="1" x14ac:dyDescent="0.25">
      <c r="A68" s="4">
        <v>2021</v>
      </c>
      <c r="B68" s="4" t="s">
        <v>21</v>
      </c>
      <c r="C68" s="4" t="s">
        <v>13</v>
      </c>
      <c r="D68" s="4">
        <v>0</v>
      </c>
      <c r="E68" s="4">
        <v>0</v>
      </c>
      <c r="F68" s="4">
        <v>0</v>
      </c>
      <c r="G68" s="4">
        <v>0</v>
      </c>
      <c r="H68" s="4">
        <v>3.5</v>
      </c>
      <c r="I68" s="4">
        <v>0</v>
      </c>
      <c r="J68" s="4">
        <f t="shared" si="1"/>
        <v>3.5</v>
      </c>
    </row>
    <row r="69" spans="1:10" ht="15.75" customHeight="1" x14ac:dyDescent="0.25">
      <c r="A69" s="4">
        <v>2021</v>
      </c>
      <c r="B69" s="4" t="s">
        <v>21</v>
      </c>
      <c r="C69" s="4" t="s">
        <v>14</v>
      </c>
      <c r="D69" s="4">
        <v>118</v>
      </c>
      <c r="E69" s="4">
        <v>0</v>
      </c>
      <c r="F69" s="4">
        <v>0</v>
      </c>
      <c r="G69" s="4">
        <v>5</v>
      </c>
      <c r="H69" s="4">
        <v>38</v>
      </c>
      <c r="I69" s="4">
        <v>0</v>
      </c>
      <c r="J69" s="4">
        <f t="shared" si="1"/>
        <v>43</v>
      </c>
    </row>
    <row r="70" spans="1:10" ht="15.75" customHeight="1" x14ac:dyDescent="0.25">
      <c r="A70" s="4">
        <v>2021</v>
      </c>
      <c r="B70" s="4" t="s">
        <v>21</v>
      </c>
      <c r="C70" s="4" t="s">
        <v>15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f t="shared" si="1"/>
        <v>0</v>
      </c>
    </row>
    <row r="71" spans="1:10" ht="15.75" customHeight="1" x14ac:dyDescent="0.25">
      <c r="A71" s="4">
        <v>2021</v>
      </c>
      <c r="B71" s="4" t="s">
        <v>21</v>
      </c>
      <c r="C71" s="4" t="s">
        <v>16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f t="shared" si="1"/>
        <v>0</v>
      </c>
    </row>
    <row r="72" spans="1:10" ht="15.75" customHeight="1" x14ac:dyDescent="0.25">
      <c r="A72" s="4">
        <v>2021</v>
      </c>
      <c r="B72" s="4" t="s">
        <v>21</v>
      </c>
      <c r="C72" s="4" t="s">
        <v>17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f t="shared" si="1"/>
        <v>0</v>
      </c>
    </row>
    <row r="73" spans="1:10" ht="15.75" customHeight="1" x14ac:dyDescent="0.25">
      <c r="A73" s="4">
        <v>2021</v>
      </c>
      <c r="B73" s="4" t="s">
        <v>21</v>
      </c>
      <c r="C73" s="4" t="s">
        <v>18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f t="shared" si="1"/>
        <v>0</v>
      </c>
    </row>
    <row r="74" spans="1:10" ht="15.75" customHeight="1" x14ac:dyDescent="0.25">
      <c r="A74" s="4">
        <v>2021</v>
      </c>
      <c r="B74" s="4" t="s">
        <v>22</v>
      </c>
      <c r="C74" s="4" t="s">
        <v>11</v>
      </c>
      <c r="D74" s="4">
        <v>122</v>
      </c>
      <c r="E74" s="4">
        <v>0</v>
      </c>
      <c r="F74" s="4">
        <v>0</v>
      </c>
      <c r="G74" s="4">
        <v>0</v>
      </c>
      <c r="H74" s="4">
        <v>37</v>
      </c>
      <c r="I74" s="4">
        <v>0</v>
      </c>
      <c r="J74" s="4">
        <f t="shared" si="1"/>
        <v>37</v>
      </c>
    </row>
    <row r="75" spans="1:10" ht="15.75" customHeight="1" x14ac:dyDescent="0.25">
      <c r="A75" s="4">
        <v>2021</v>
      </c>
      <c r="B75" s="4" t="s">
        <v>22</v>
      </c>
      <c r="C75" s="4" t="s">
        <v>12</v>
      </c>
      <c r="D75" s="4">
        <v>138</v>
      </c>
      <c r="E75" s="4">
        <v>0</v>
      </c>
      <c r="F75" s="4">
        <v>0</v>
      </c>
      <c r="G75" s="4">
        <v>0</v>
      </c>
      <c r="H75" s="4">
        <v>58</v>
      </c>
      <c r="I75" s="4">
        <v>0</v>
      </c>
      <c r="J75" s="4">
        <f t="shared" si="1"/>
        <v>58</v>
      </c>
    </row>
    <row r="76" spans="1:10" ht="15.75" customHeight="1" x14ac:dyDescent="0.25">
      <c r="A76" s="4">
        <v>2021</v>
      </c>
      <c r="B76" s="4" t="s">
        <v>22</v>
      </c>
      <c r="C76" s="4" t="s">
        <v>13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f t="shared" si="1"/>
        <v>0</v>
      </c>
    </row>
    <row r="77" spans="1:10" ht="15.75" customHeight="1" x14ac:dyDescent="0.25">
      <c r="A77" s="4">
        <v>2021</v>
      </c>
      <c r="B77" s="4" t="s">
        <v>22</v>
      </c>
      <c r="C77" s="4" t="s">
        <v>14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f t="shared" si="1"/>
        <v>0</v>
      </c>
    </row>
    <row r="78" spans="1:10" ht="15.75" customHeight="1" x14ac:dyDescent="0.25">
      <c r="A78" s="4">
        <v>2021</v>
      </c>
      <c r="B78" s="4" t="s">
        <v>22</v>
      </c>
      <c r="C78" s="4" t="s">
        <v>15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f t="shared" si="1"/>
        <v>0</v>
      </c>
    </row>
    <row r="79" spans="1:10" ht="15.75" customHeight="1" x14ac:dyDescent="0.25">
      <c r="A79" s="4">
        <v>2021</v>
      </c>
      <c r="B79" s="4" t="s">
        <v>22</v>
      </c>
      <c r="C79" s="4" t="s">
        <v>16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f t="shared" si="1"/>
        <v>0</v>
      </c>
    </row>
    <row r="80" spans="1:10" ht="15.75" customHeight="1" x14ac:dyDescent="0.25">
      <c r="A80" s="4">
        <v>2021</v>
      </c>
      <c r="B80" s="4" t="s">
        <v>22</v>
      </c>
      <c r="C80" s="4" t="s">
        <v>17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f t="shared" si="1"/>
        <v>0</v>
      </c>
    </row>
    <row r="81" spans="1:10" ht="15.75" customHeight="1" x14ac:dyDescent="0.25">
      <c r="A81" s="4">
        <v>2021</v>
      </c>
      <c r="B81" s="4" t="s">
        <v>22</v>
      </c>
      <c r="C81" s="4" t="s">
        <v>18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f t="shared" si="1"/>
        <v>0</v>
      </c>
    </row>
    <row r="82" spans="1:10" ht="15.75" customHeight="1" x14ac:dyDescent="0.25">
      <c r="A82" s="20">
        <v>2022</v>
      </c>
      <c r="B82" s="20" t="s">
        <v>10</v>
      </c>
      <c r="C82" s="20" t="s">
        <v>11</v>
      </c>
      <c r="D82" s="20">
        <v>0</v>
      </c>
      <c r="E82" s="23">
        <v>0</v>
      </c>
      <c r="F82" s="20">
        <v>0</v>
      </c>
      <c r="G82" s="20">
        <v>0</v>
      </c>
      <c r="H82" s="20">
        <v>0</v>
      </c>
      <c r="I82" s="20">
        <v>0</v>
      </c>
      <c r="J82" s="20">
        <f>SUM(I82+H82+G82+F82+E82+D82)</f>
        <v>0</v>
      </c>
    </row>
    <row r="83" spans="1:10" ht="15.75" customHeight="1" x14ac:dyDescent="0.25">
      <c r="A83" s="4">
        <v>2022</v>
      </c>
      <c r="B83" s="4" t="s">
        <v>10</v>
      </c>
      <c r="C83" s="4" t="s">
        <v>12</v>
      </c>
      <c r="D83" s="21">
        <f>SUM([1]Hoja1!$P$32+[1]Hoja1!$P$33+[1]Hoja1!$P$69+[1]Hoja1!$P$70+[1]Hoja1!$P$128+[1]Hoja1!$P$129+[1]Hoja1!$P$130+[1]Hoja1!$P$131+[1]Hoja1!$P$240+[1]Hoja1!$P$241+[1]Hoja1!$P$246+[1]Hoja1!$P$247+[1]Hoja1!$P$249+[1]Hoja1!$P$268+[1]Hoja1!$P$274+[1]Hoja1!$P$275+[1]Hoja1!$P$276+[1]Hoja1!$P$277)</f>
        <v>140</v>
      </c>
      <c r="E83" s="24">
        <v>0</v>
      </c>
      <c r="F83" s="22">
        <v>5</v>
      </c>
      <c r="G83" s="4">
        <v>0</v>
      </c>
      <c r="H83" s="26">
        <v>60.5</v>
      </c>
      <c r="I83" s="4">
        <v>0</v>
      </c>
      <c r="J83" s="4">
        <f t="shared" ref="J83:J121" si="2">SUM(I83+H83+G83+F83+E83+D83)</f>
        <v>205.5</v>
      </c>
    </row>
    <row r="84" spans="1:10" ht="15.75" customHeight="1" x14ac:dyDescent="0.25">
      <c r="A84" s="4">
        <v>2022</v>
      </c>
      <c r="B84" s="4" t="s">
        <v>10</v>
      </c>
      <c r="C84" s="4" t="s">
        <v>13</v>
      </c>
      <c r="D84" s="21">
        <v>7</v>
      </c>
      <c r="E84" s="24">
        <v>0</v>
      </c>
      <c r="F84" s="22">
        <v>0</v>
      </c>
      <c r="G84" s="4">
        <v>0</v>
      </c>
      <c r="H84" s="4">
        <v>3</v>
      </c>
      <c r="I84" s="4">
        <v>0</v>
      </c>
      <c r="J84" s="4">
        <f t="shared" si="2"/>
        <v>10</v>
      </c>
    </row>
    <row r="85" spans="1:10" ht="15.75" customHeight="1" x14ac:dyDescent="0.25">
      <c r="A85" s="4">
        <v>2022</v>
      </c>
      <c r="B85" s="4" t="s">
        <v>10</v>
      </c>
      <c r="C85" s="4" t="s">
        <v>14</v>
      </c>
      <c r="D85" s="21">
        <f>SUM([1]Hoja1!$P$2+[1]Hoja1!$P$34+[1]Hoja1!$P$35+[1]Hoja1!$P$66+[1]Hoja1!$P$154+[1]Hoja1!$P$155+[1]Hoja1!$P$214+[1]Hoja1!$P$215+[1]Hoja1!$P$216+[1]Hoja1!$P$250+[1]Hoja1!$P$264+[1]Hoja1!$P$265+[1]Hoja1!$P$266+[1]Hoja1!$P$267)</f>
        <v>90</v>
      </c>
      <c r="E85" s="24">
        <v>0</v>
      </c>
      <c r="F85" s="22">
        <f>SUM([1]Hoja1!$P$88+[1]Hoja1!$P$89+[1]Hoja1!$P$90+[1]Hoja1!$P$91+[1]Hoja1!$P$92+[1]Hoja1!$P$165+[1]Hoja1!$P$166+[1]Hoja1!$P$204)</f>
        <v>58</v>
      </c>
      <c r="G85" s="4">
        <v>0</v>
      </c>
      <c r="H85" s="4">
        <f>SUM([2]Hoja1!$I$3+[2]Hoja1!$I$4+[2]Hoja1!$I$12+[2]Hoja1!$I$28+[2]Hoja1!$I$34+[2]Hoja1!$I$44+[2]Hoja1!$I$48+[2]Hoja1!$I$49+[2]Hoja1!$I$57+[2]Hoja1!$I$63+[2]Hoja1!$I$65+[2]Hoja1!$I$66+[2]Hoja1!$I$69+[2]Hoja1!$I$76+[2]Hoja1!$I$80+[2]Hoja1!$I$84+[2]Hoja1!$I$97+[2]Hoja1!$I$103+[2]Hoja1!$I$137+[2]Hoja1!$I$139+[2]Hoja1!$I$143+[2]Hoja1!$I$144)</f>
        <v>107.5</v>
      </c>
      <c r="I85" s="4">
        <v>0</v>
      </c>
      <c r="J85" s="4">
        <f t="shared" si="2"/>
        <v>255.5</v>
      </c>
    </row>
    <row r="86" spans="1:10" ht="15.75" customHeight="1" x14ac:dyDescent="0.25">
      <c r="A86" s="4">
        <v>2022</v>
      </c>
      <c r="B86" s="4" t="s">
        <v>10</v>
      </c>
      <c r="C86" s="4" t="s">
        <v>15</v>
      </c>
      <c r="D86" s="21">
        <v>0</v>
      </c>
      <c r="E86" s="24">
        <v>0</v>
      </c>
      <c r="F86" s="22">
        <v>0</v>
      </c>
      <c r="G86" s="4">
        <v>0</v>
      </c>
      <c r="H86" s="4">
        <v>0</v>
      </c>
      <c r="I86" s="4">
        <v>0</v>
      </c>
      <c r="J86" s="4">
        <f t="shared" si="2"/>
        <v>0</v>
      </c>
    </row>
    <row r="87" spans="1:10" ht="15.75" customHeight="1" x14ac:dyDescent="0.25">
      <c r="A87" s="4">
        <v>2022</v>
      </c>
      <c r="B87" s="4" t="s">
        <v>10</v>
      </c>
      <c r="C87" s="4" t="s">
        <v>16</v>
      </c>
      <c r="D87" s="21">
        <v>0</v>
      </c>
      <c r="E87" s="24">
        <v>0</v>
      </c>
      <c r="F87" s="22">
        <v>0</v>
      </c>
      <c r="G87" s="4">
        <v>0</v>
      </c>
      <c r="H87" s="4">
        <v>0</v>
      </c>
      <c r="I87" s="4">
        <v>0</v>
      </c>
      <c r="J87" s="4">
        <f t="shared" si="2"/>
        <v>0</v>
      </c>
    </row>
    <row r="88" spans="1:10" ht="15.75" customHeight="1" x14ac:dyDescent="0.25">
      <c r="A88" s="4">
        <v>2022</v>
      </c>
      <c r="B88" s="4" t="s">
        <v>10</v>
      </c>
      <c r="C88" s="4" t="s">
        <v>17</v>
      </c>
      <c r="D88" s="21">
        <v>0</v>
      </c>
      <c r="E88" s="24">
        <v>0</v>
      </c>
      <c r="F88" s="22">
        <v>0</v>
      </c>
      <c r="G88" s="4">
        <v>0</v>
      </c>
      <c r="H88" s="4">
        <v>0</v>
      </c>
      <c r="I88" s="4">
        <v>0</v>
      </c>
      <c r="J88" s="4">
        <f t="shared" si="2"/>
        <v>0</v>
      </c>
    </row>
    <row r="89" spans="1:10" ht="15.75" customHeight="1" x14ac:dyDescent="0.25">
      <c r="A89" s="4">
        <v>2022</v>
      </c>
      <c r="B89" s="4" t="s">
        <v>10</v>
      </c>
      <c r="C89" s="4" t="s">
        <v>18</v>
      </c>
      <c r="D89" s="21">
        <v>0</v>
      </c>
      <c r="E89" s="24">
        <v>0</v>
      </c>
      <c r="F89" s="22">
        <v>0</v>
      </c>
      <c r="G89" s="4">
        <v>0</v>
      </c>
      <c r="H89" s="4">
        <v>0</v>
      </c>
      <c r="I89" s="4">
        <v>0</v>
      </c>
      <c r="J89" s="4">
        <f t="shared" si="2"/>
        <v>0</v>
      </c>
    </row>
    <row r="90" spans="1:10" ht="15.75" customHeight="1" x14ac:dyDescent="0.25">
      <c r="A90" s="4">
        <v>2022</v>
      </c>
      <c r="B90" s="4" t="s">
        <v>19</v>
      </c>
      <c r="C90" s="4" t="s">
        <v>11</v>
      </c>
      <c r="D90" s="21">
        <f>SUM([1]Hoja1!$P$15+[1]Hoja1!$P$16+[1]Hoja1!$P$17+[1]Hoja1!$P$18+[1]Hoja1!$P$85+[1]Hoja1!$P$86+[1]Hoja1!$P$87+[1]Hoja1!$P$96+[1]Hoja1!$P$98+[1]Hoja1!$P$99+[1]Hoja1!$P$100+[1]Hoja1!$P$101+[1]Hoja1!$P$102+[1]Hoja1!$P$103+[1]Hoja1!$P$104+[1]Hoja1!$P$105+[1]Hoja1!$P$106+[1]Hoja1!$P$107+[1]Hoja1!$P$108+[1]Hoja1!$P$109+[1]Hoja1!$P$110+[1]Hoja1!$P$115+[1]Hoja1!$P$116+[1]Hoja1!$P$117+[1]Hoja1!$P$118+[1]Hoja1!$P$175+[1]Hoja1!$P$176+[1]Hoja1!$P$177+[1]Hoja1!$P$178+[1]Hoja1!$P$179+[1]Hoja1!$P$200+[1]Hoja1!$P$201+[1]Hoja1!$P$202+[1]Hoja1!$P$203+[1]Hoja1!$P$244+[1]Hoja1!$P$245+[1]Hoja1!$P$258+[1]Hoja1!$P$280+[1]Hoja1!$P$281+[1]Hoja1!$P$282)</f>
        <v>359</v>
      </c>
      <c r="E90" s="24">
        <v>0</v>
      </c>
      <c r="F90" s="22">
        <v>0</v>
      </c>
      <c r="G90" s="4">
        <v>0</v>
      </c>
      <c r="H90" s="4">
        <f>SUM([2]Hoja1!$I$14+[2]Hoja1!$I$18+[2]Hoja1!$I$36+[2]Hoja1!$I$42+[2]Hoja1!$I$52+[2]Hoja1!$I$55+[2]Hoja1!$I$68+[2]Hoja1!$I$70+[2]Hoja1!$I$100+[2]Hoja1!$I$101+[2]Hoja1!$I$114+[2]Hoja1!$I$126)</f>
        <v>70</v>
      </c>
      <c r="I90" s="4">
        <v>0</v>
      </c>
      <c r="J90" s="4">
        <f t="shared" si="2"/>
        <v>429</v>
      </c>
    </row>
    <row r="91" spans="1:10" ht="15.75" customHeight="1" x14ac:dyDescent="0.25">
      <c r="A91" s="4">
        <v>2022</v>
      </c>
      <c r="B91" s="4" t="s">
        <v>19</v>
      </c>
      <c r="C91" s="4" t="s">
        <v>12</v>
      </c>
      <c r="D91" s="21">
        <f>SUM([1]Hoja1!$P$229+[1]Hoja1!$P$230+[1]Hoja1!$P$231+[1]Hoja1!$P$232+[1]Hoja1!$P$233+[1]Hoja1!$P$234+[1]Hoja1!$P$235+[1]Hoja1!$P$236+[1]Hoja1!$P$237+[1]Hoja1!$P$238+[1]Hoja1!$P$239+[1]Hoja1!$P$263+[1]Hoja1!$P$269+[1]Hoja1!$P$270+[1]Hoja1!$P$271+[1]Hoja1!$P$272+[1]Hoja1!$P$273)</f>
        <v>448</v>
      </c>
      <c r="E91" s="24">
        <v>0</v>
      </c>
      <c r="F91" s="22">
        <v>0</v>
      </c>
      <c r="G91" s="4">
        <v>0</v>
      </c>
      <c r="H91" s="4">
        <f>SUM([2]Hoja1!$I$19+[2]Hoja1!$I$22+[2]Hoja1!$I$73+[2]Hoja1!$I$83+[2]Hoja1!$I$85)</f>
        <v>20</v>
      </c>
      <c r="I91" s="4">
        <v>0</v>
      </c>
      <c r="J91" s="4">
        <f t="shared" si="2"/>
        <v>468</v>
      </c>
    </row>
    <row r="92" spans="1:10" ht="15.75" customHeight="1" x14ac:dyDescent="0.25">
      <c r="A92" s="4">
        <v>2022</v>
      </c>
      <c r="B92" s="4" t="s">
        <v>19</v>
      </c>
      <c r="C92" s="4" t="s">
        <v>13</v>
      </c>
      <c r="D92" s="21">
        <f>SUM([1]Hoja1!$P$19+[1]Hoja1!$P$20+[1]Hoja1!$P$29+[1]Hoja1!$P$30+[1]Hoja1!$P$31+[1]Hoja1!$P$71+[1]Hoja1!$P$72+[1]Hoja1!$P$73+[1]Hoja1!$P$74+[1]Hoja1!$P$75+[1]Hoja1!$P$76+[1]Hoja1!$P$77+[1]Hoja1!$P$136+[1]Hoja1!$P$182+[1]Hoja1!$P$228+[1]Hoja1!$P$286+[1]Hoja1!$P$287)</f>
        <v>86</v>
      </c>
      <c r="E92" s="24">
        <v>0</v>
      </c>
      <c r="F92" s="22">
        <v>0</v>
      </c>
      <c r="G92" s="4">
        <v>0</v>
      </c>
      <c r="H92" s="4">
        <v>40.5</v>
      </c>
      <c r="I92" s="4">
        <v>0</v>
      </c>
      <c r="J92" s="4">
        <f t="shared" si="2"/>
        <v>126.5</v>
      </c>
    </row>
    <row r="93" spans="1:10" ht="15.75" customHeight="1" x14ac:dyDescent="0.25">
      <c r="A93" s="4">
        <v>2022</v>
      </c>
      <c r="B93" s="4" t="s">
        <v>19</v>
      </c>
      <c r="C93" s="4" t="s">
        <v>14</v>
      </c>
      <c r="D93" s="21">
        <f>SUM([1]Hoja1!$P$59+[1]Hoja1!$P$60+[1]Hoja1!$P$61+[1]Hoja1!$P$62+[1]Hoja1!$P$63+[1]Hoja1!$P$224)</f>
        <v>27</v>
      </c>
      <c r="E93" s="24">
        <v>0</v>
      </c>
      <c r="F93" s="22">
        <v>0</v>
      </c>
      <c r="G93" s="4">
        <v>0</v>
      </c>
      <c r="H93">
        <v>19</v>
      </c>
      <c r="I93" s="4">
        <v>0</v>
      </c>
      <c r="J93" s="4">
        <f>SUM(I93+H101+G93+F93+E93+D93)</f>
        <v>53.5</v>
      </c>
    </row>
    <row r="94" spans="1:10" ht="15.75" customHeight="1" x14ac:dyDescent="0.25">
      <c r="A94" s="4">
        <v>2022</v>
      </c>
      <c r="B94" s="4" t="s">
        <v>19</v>
      </c>
      <c r="C94" s="4" t="s">
        <v>15</v>
      </c>
      <c r="D94" s="21">
        <v>0</v>
      </c>
      <c r="E94" s="24">
        <v>0</v>
      </c>
      <c r="F94" s="22">
        <v>0</v>
      </c>
      <c r="G94" s="4">
        <v>0</v>
      </c>
      <c r="H94" s="4">
        <v>0</v>
      </c>
      <c r="I94" s="4">
        <v>0</v>
      </c>
      <c r="J94" s="4">
        <f t="shared" si="2"/>
        <v>0</v>
      </c>
    </row>
    <row r="95" spans="1:10" ht="15.75" customHeight="1" x14ac:dyDescent="0.25">
      <c r="A95" s="4">
        <v>2022</v>
      </c>
      <c r="B95" s="4" t="s">
        <v>19</v>
      </c>
      <c r="C95" s="4" t="s">
        <v>16</v>
      </c>
      <c r="D95" s="21">
        <v>0</v>
      </c>
      <c r="E95" s="24">
        <v>0</v>
      </c>
      <c r="F95" s="22">
        <v>0</v>
      </c>
      <c r="G95" s="4">
        <v>0</v>
      </c>
      <c r="H95" s="4">
        <v>0</v>
      </c>
      <c r="I95" s="4">
        <v>0</v>
      </c>
      <c r="J95" s="4">
        <f t="shared" si="2"/>
        <v>0</v>
      </c>
    </row>
    <row r="96" spans="1:10" ht="15.75" customHeight="1" x14ac:dyDescent="0.25">
      <c r="A96" s="4">
        <v>2022</v>
      </c>
      <c r="B96" s="4" t="s">
        <v>19</v>
      </c>
      <c r="C96" s="4" t="s">
        <v>17</v>
      </c>
      <c r="D96" s="21">
        <v>0</v>
      </c>
      <c r="E96" s="24">
        <v>0</v>
      </c>
      <c r="F96" s="22">
        <v>0</v>
      </c>
      <c r="G96" s="4">
        <v>0</v>
      </c>
      <c r="H96" s="4">
        <v>0</v>
      </c>
      <c r="I96" s="4">
        <v>0</v>
      </c>
      <c r="J96" s="4">
        <f t="shared" si="2"/>
        <v>0</v>
      </c>
    </row>
    <row r="97" spans="1:10" ht="15.75" customHeight="1" x14ac:dyDescent="0.25">
      <c r="A97" s="4">
        <v>2022</v>
      </c>
      <c r="B97" s="4" t="s">
        <v>19</v>
      </c>
      <c r="C97" s="4" t="s">
        <v>18</v>
      </c>
      <c r="D97" s="21">
        <v>0</v>
      </c>
      <c r="E97" s="24">
        <v>0</v>
      </c>
      <c r="F97" s="22">
        <v>0</v>
      </c>
      <c r="G97" s="4">
        <v>0</v>
      </c>
      <c r="H97" s="4">
        <v>0</v>
      </c>
      <c r="I97" s="4">
        <v>0</v>
      </c>
      <c r="J97" s="4">
        <f t="shared" si="2"/>
        <v>0</v>
      </c>
    </row>
    <row r="98" spans="1:10" ht="15.75" customHeight="1" x14ac:dyDescent="0.25">
      <c r="A98" s="4">
        <v>2022</v>
      </c>
      <c r="B98" s="4" t="s">
        <v>20</v>
      </c>
      <c r="C98" s="4" t="s">
        <v>11</v>
      </c>
      <c r="D98" s="21">
        <f>SUM([1]Hoja1!$P$21+[1]Hoja1!$P$22+[1]Hoja1!$P$23+[1]Hoja1!$P$24+[1]Hoja1!$P$38+[1]Hoja1!$P$205+[1]Hoja1!$P$206+[1]Hoja1!$P$207+[1]Hoja1!$P$211+[1]Hoja1!$P$212+[1]Hoja1!$P$213+[1]Hoja1!$P$242+[1]Hoja1!$P$243+[1]Hoja1!$P$244+[1]Hoja1!$P$245+[1]Hoja1!$P$251+[1]Hoja1!$P$252+[1]Hoja1!$P$253+[1]Hoja1!$P$254+[1]Hoja1!$P$256+[1]Hoja1!$P$257)</f>
        <v>82</v>
      </c>
      <c r="E98" s="24">
        <v>0</v>
      </c>
      <c r="F98" s="22">
        <v>8</v>
      </c>
      <c r="G98" s="4">
        <v>0</v>
      </c>
      <c r="H98" s="4">
        <f>SUM([2]Hoja1!$I$10+[2]Hoja1!$I$27+[2]Hoja1!$I$43+[2]Hoja1!$I$56+[2]Hoja1!$I$59+[2]Hoja1!$I$74+[2]Hoja1!$I$87+[2]Hoja1!$I$88+[2]Hoja1!$I$89+[2]Hoja1!$I$93)</f>
        <v>56</v>
      </c>
      <c r="I98" s="4">
        <v>0</v>
      </c>
      <c r="J98" s="4">
        <f t="shared" si="2"/>
        <v>146</v>
      </c>
    </row>
    <row r="99" spans="1:10" ht="15.75" customHeight="1" x14ac:dyDescent="0.25">
      <c r="A99" s="4">
        <v>2022</v>
      </c>
      <c r="B99" s="4" t="s">
        <v>20</v>
      </c>
      <c r="C99" s="4" t="s">
        <v>12</v>
      </c>
      <c r="D99" s="21">
        <v>23</v>
      </c>
      <c r="E99" s="24">
        <v>0</v>
      </c>
      <c r="F99" s="22">
        <v>11</v>
      </c>
      <c r="G99" s="4">
        <v>0</v>
      </c>
      <c r="H99" s="4">
        <f>SUM([2]Hoja1!$I$8+[2]Hoja1!$I$16+[2]Hoja1!$I$33+[2]Hoja1!$I$92+[2]Hoja1!$I$125+[2]Hoja1!$I$142)</f>
        <v>33</v>
      </c>
      <c r="I99" s="4">
        <v>0</v>
      </c>
      <c r="J99" s="4">
        <f t="shared" si="2"/>
        <v>67</v>
      </c>
    </row>
    <row r="100" spans="1:10" ht="15.75" customHeight="1" x14ac:dyDescent="0.25">
      <c r="A100" s="4">
        <v>2022</v>
      </c>
      <c r="B100" s="4" t="s">
        <v>20</v>
      </c>
      <c r="C100" s="4" t="s">
        <v>13</v>
      </c>
      <c r="D100" s="21">
        <f>SUM([1]Hoja1!$P$10+[1]Hoja1!$P$54+[1]Hoja1!$P$55+[1]Hoja1!$P$56+[1]Hoja1!$P$58+[1]Hoja1!$P$79+[1]Hoja1!$P$80+[1]Hoja1!$P$81+[1]Hoja1!$P$82+[1]Hoja1!$P$83+[1]Hoja1!$P$84+[1]Hoja1!$P$123+[1]Hoja1!$P$124+[1]Hoja1!$P$125+[1]Hoja1!$P$132+[1]Hoja1!$P$133+[1]Hoja1!$P$134+[1]Hoja1!$P$135+[1]Hoja1!$P$142+[1]Hoja1!$P$143+[1]Hoja1!$P$144+[1]Hoja1!$P$145+[1]Hoja1!$P$146+[1]Hoja1!$P$147+[1]Hoja1!$P$148+[1]Hoja1!$P$149+[1]Hoja1!$P$156+[1]Hoja1!$P$160+[1]Hoja1!$P$193+[1]Hoja1!$P$209+[1]Hoja1!$P$225+[1]Hoja1!$P$226+[1]Hoja1!$P$227+[1]Hoja1!$P$283+[1]Hoja1!$P$284+[1]Hoja1!$P$285)</f>
        <v>256</v>
      </c>
      <c r="E100" s="24">
        <f>SUM([3]Hoja1!$P$126+[3]Hoja1!$P$127+[3]Hoja1!$P$157+[3]Hoja1!$P$158+[3]Hoja1!$P$159)</f>
        <v>272</v>
      </c>
      <c r="F100" s="22">
        <f>SUM([1]Hoja1!$P$11+[1]Hoja1!$P$12+[1]Hoja1!$P$13)</f>
        <v>31</v>
      </c>
      <c r="G100" s="4">
        <v>84</v>
      </c>
      <c r="H100" s="4">
        <v>88.5</v>
      </c>
      <c r="I100" s="4">
        <v>90</v>
      </c>
      <c r="J100" s="4">
        <f t="shared" si="2"/>
        <v>821.5</v>
      </c>
    </row>
    <row r="101" spans="1:10" ht="15.75" customHeight="1" x14ac:dyDescent="0.25">
      <c r="A101" s="4">
        <v>2022</v>
      </c>
      <c r="B101" s="4" t="s">
        <v>20</v>
      </c>
      <c r="C101" s="4" t="s">
        <v>14</v>
      </c>
      <c r="D101" s="21">
        <f>SUM([1]Hoja1!$P$40+[1]Hoja1!$P$41+[1]Hoja1!$P$42+[1]Hoja1!$P$43+[1]Hoja1!$P$44+[1]Hoja1!$P$45+[1]Hoja1!$P$46+[1]Hoja1!$P$161+[1]Hoja1!$P$162+[1]Hoja1!$P$197)</f>
        <v>40</v>
      </c>
      <c r="E101" s="24">
        <v>0</v>
      </c>
      <c r="F101" s="22">
        <v>0</v>
      </c>
      <c r="G101" s="4">
        <v>0</v>
      </c>
      <c r="H101" s="4">
        <v>26.5</v>
      </c>
      <c r="I101" s="4">
        <v>0</v>
      </c>
      <c r="J101" s="4">
        <f>SUM(I101+H101+G101+F101+E101+D101)</f>
        <v>66.5</v>
      </c>
    </row>
    <row r="102" spans="1:10" ht="15.75" customHeight="1" x14ac:dyDescent="0.25">
      <c r="A102" s="4">
        <v>2022</v>
      </c>
      <c r="B102" s="4" t="s">
        <v>20</v>
      </c>
      <c r="C102" s="4" t="s">
        <v>15</v>
      </c>
      <c r="D102" s="21">
        <v>0</v>
      </c>
      <c r="E102" s="24">
        <v>0</v>
      </c>
      <c r="F102" s="22">
        <v>0</v>
      </c>
      <c r="G102" s="4">
        <v>0</v>
      </c>
      <c r="H102" s="4">
        <v>0</v>
      </c>
      <c r="I102" s="4">
        <v>0</v>
      </c>
      <c r="J102" s="4">
        <f t="shared" si="2"/>
        <v>0</v>
      </c>
    </row>
    <row r="103" spans="1:10" ht="15.75" customHeight="1" x14ac:dyDescent="0.25">
      <c r="A103" s="4">
        <v>2022</v>
      </c>
      <c r="B103" s="4" t="s">
        <v>20</v>
      </c>
      <c r="C103" s="4" t="s">
        <v>16</v>
      </c>
      <c r="D103" s="21">
        <v>0</v>
      </c>
      <c r="E103" s="24">
        <v>0</v>
      </c>
      <c r="F103" s="22">
        <v>0</v>
      </c>
      <c r="G103" s="4">
        <v>0</v>
      </c>
      <c r="H103" s="4">
        <v>0</v>
      </c>
      <c r="I103" s="4">
        <v>0</v>
      </c>
      <c r="J103" s="4">
        <f t="shared" si="2"/>
        <v>0</v>
      </c>
    </row>
    <row r="104" spans="1:10" ht="15.75" customHeight="1" x14ac:dyDescent="0.25">
      <c r="A104" s="4">
        <v>2022</v>
      </c>
      <c r="B104" s="4" t="s">
        <v>20</v>
      </c>
      <c r="C104" s="4" t="s">
        <v>17</v>
      </c>
      <c r="D104" s="21">
        <v>0</v>
      </c>
      <c r="E104" s="24">
        <v>0</v>
      </c>
      <c r="F104" s="22">
        <v>0</v>
      </c>
      <c r="G104" s="4">
        <v>0</v>
      </c>
      <c r="H104" s="4">
        <v>0</v>
      </c>
      <c r="I104" s="4">
        <v>0</v>
      </c>
      <c r="J104" s="4">
        <f t="shared" si="2"/>
        <v>0</v>
      </c>
    </row>
    <row r="105" spans="1:10" ht="15.75" customHeight="1" x14ac:dyDescent="0.25">
      <c r="A105" s="4">
        <v>2022</v>
      </c>
      <c r="B105" s="4" t="s">
        <v>20</v>
      </c>
      <c r="C105" s="4" t="s">
        <v>18</v>
      </c>
      <c r="D105" s="21">
        <v>0</v>
      </c>
      <c r="E105" s="24">
        <v>0</v>
      </c>
      <c r="F105" s="22">
        <v>0</v>
      </c>
      <c r="G105" s="4">
        <v>0</v>
      </c>
      <c r="H105" s="4">
        <v>0</v>
      </c>
      <c r="I105" s="4">
        <v>0</v>
      </c>
      <c r="J105" s="4">
        <f t="shared" si="2"/>
        <v>0</v>
      </c>
    </row>
    <row r="106" spans="1:10" ht="15.75" customHeight="1" x14ac:dyDescent="0.25">
      <c r="A106" s="4">
        <v>2022</v>
      </c>
      <c r="B106" s="4" t="s">
        <v>21</v>
      </c>
      <c r="C106" s="4" t="s">
        <v>11</v>
      </c>
      <c r="D106" s="21">
        <f>SUM([1]Hoja1!$P$7+[1]Hoja1!$P$8+[1]Hoja1!$P$9+[1]Hoja1!$P$47+[1]Hoja1!$P$67+[1]Hoja1!$P$68+[1]Hoja1!$P$172+[1]Hoja1!$P$173+[1]Hoja1!$P$174+[1]Hoja1!$P$183+[1]Hoja1!$P$184+[1]Hoja1!$P$185+[1]Hoja1!$P$187+[1]Hoja1!$P$188+[1]Hoja1!$P$189+[1]Hoja1!$P$190+[1]Hoja1!$P$191+[1]Hoja1!$P$192)</f>
        <v>77</v>
      </c>
      <c r="E106" s="24">
        <v>0</v>
      </c>
      <c r="F106" s="22">
        <v>0</v>
      </c>
      <c r="G106" s="4">
        <v>0</v>
      </c>
      <c r="H106" s="4">
        <f>SUM([2]Hoja1!$I$32+[2]Hoja1!$I$107+[2]Hoja1!$I$117+[2]Hoja1!$I$127+[2]Hoja1!$I$133)</f>
        <v>26.5</v>
      </c>
      <c r="I106" s="4">
        <v>0</v>
      </c>
      <c r="J106" s="4">
        <f t="shared" si="2"/>
        <v>103.5</v>
      </c>
    </row>
    <row r="107" spans="1:10" ht="15.75" customHeight="1" x14ac:dyDescent="0.25">
      <c r="A107" s="4">
        <v>2022</v>
      </c>
      <c r="B107" s="4" t="s">
        <v>21</v>
      </c>
      <c r="C107" s="4" t="s">
        <v>12</v>
      </c>
      <c r="D107" s="21">
        <v>4</v>
      </c>
      <c r="E107" s="24">
        <v>0</v>
      </c>
      <c r="F107" s="22">
        <v>0</v>
      </c>
      <c r="G107" s="4">
        <v>0</v>
      </c>
      <c r="H107" s="4">
        <v>34</v>
      </c>
      <c r="I107" s="4">
        <v>0</v>
      </c>
      <c r="J107" s="4">
        <f t="shared" si="2"/>
        <v>38</v>
      </c>
    </row>
    <row r="108" spans="1:10" ht="15.75" customHeight="1" x14ac:dyDescent="0.25">
      <c r="A108" s="4">
        <v>2022</v>
      </c>
      <c r="B108" s="4" t="s">
        <v>21</v>
      </c>
      <c r="C108" s="4" t="s">
        <v>13</v>
      </c>
      <c r="D108" s="21">
        <f>SUM([1]Hoja1!$P$25+[1]Hoja1!$P$168+[1]Hoja1!$P$169)</f>
        <v>14</v>
      </c>
      <c r="E108" s="24">
        <v>0</v>
      </c>
      <c r="F108" s="22">
        <v>0</v>
      </c>
      <c r="G108" s="4">
        <v>0</v>
      </c>
      <c r="H108" s="4">
        <v>12</v>
      </c>
      <c r="I108" s="4">
        <v>0</v>
      </c>
      <c r="J108" s="4">
        <f t="shared" si="2"/>
        <v>26</v>
      </c>
    </row>
    <row r="109" spans="1:10" ht="15.75" customHeight="1" x14ac:dyDescent="0.25">
      <c r="A109" s="4">
        <v>2022</v>
      </c>
      <c r="B109" s="4" t="s">
        <v>21</v>
      </c>
      <c r="C109" s="4" t="s">
        <v>14</v>
      </c>
      <c r="D109" s="21">
        <f>SUM([1]Hoja1!$P$112+[1]Hoja1!$P$113+[1]Hoja1!$P$114+[1]Hoja1!$P$120+[1]Hoja1!$P$121+[1]Hoja1!$P$122+[1]Hoja1!$P$180+[1]Hoja1!$P$181)</f>
        <v>33</v>
      </c>
      <c r="E109" s="24">
        <v>0</v>
      </c>
      <c r="F109" s="22">
        <v>0</v>
      </c>
      <c r="G109" s="4">
        <v>0</v>
      </c>
      <c r="H109" s="4">
        <v>37</v>
      </c>
      <c r="I109" s="4">
        <v>0</v>
      </c>
      <c r="J109" s="4">
        <f t="shared" si="2"/>
        <v>70</v>
      </c>
    </row>
    <row r="110" spans="1:10" ht="15.75" customHeight="1" x14ac:dyDescent="0.25">
      <c r="A110" s="4">
        <v>2022</v>
      </c>
      <c r="B110" s="4" t="s">
        <v>21</v>
      </c>
      <c r="C110" s="4" t="s">
        <v>15</v>
      </c>
      <c r="D110" s="21">
        <v>0</v>
      </c>
      <c r="E110" s="24">
        <v>0</v>
      </c>
      <c r="F110" s="22">
        <v>0</v>
      </c>
      <c r="G110" s="4">
        <v>0</v>
      </c>
      <c r="H110" s="4">
        <v>0</v>
      </c>
      <c r="I110" s="4">
        <v>0</v>
      </c>
      <c r="J110" s="4">
        <f t="shared" si="2"/>
        <v>0</v>
      </c>
    </row>
    <row r="111" spans="1:10" ht="15.75" customHeight="1" x14ac:dyDescent="0.25">
      <c r="A111" s="4">
        <v>2022</v>
      </c>
      <c r="B111" s="4" t="s">
        <v>21</v>
      </c>
      <c r="C111" s="4" t="s">
        <v>16</v>
      </c>
      <c r="D111" s="21">
        <v>0</v>
      </c>
      <c r="E111" s="24">
        <v>0</v>
      </c>
      <c r="F111" s="22">
        <v>0</v>
      </c>
      <c r="G111" s="4">
        <v>0</v>
      </c>
      <c r="H111" s="4">
        <v>0</v>
      </c>
      <c r="I111" s="4">
        <v>0</v>
      </c>
      <c r="J111" s="4">
        <f t="shared" si="2"/>
        <v>0</v>
      </c>
    </row>
    <row r="112" spans="1:10" ht="15.75" customHeight="1" x14ac:dyDescent="0.25">
      <c r="A112" s="4">
        <v>2022</v>
      </c>
      <c r="B112" s="4" t="s">
        <v>21</v>
      </c>
      <c r="C112" s="4" t="s">
        <v>17</v>
      </c>
      <c r="D112" s="21">
        <v>0</v>
      </c>
      <c r="E112" s="24">
        <v>0</v>
      </c>
      <c r="F112" s="22">
        <v>0</v>
      </c>
      <c r="G112" s="4">
        <v>0</v>
      </c>
      <c r="H112" s="4">
        <v>0</v>
      </c>
      <c r="I112" s="4">
        <v>0</v>
      </c>
      <c r="J112" s="4">
        <f t="shared" si="2"/>
        <v>0</v>
      </c>
    </row>
    <row r="113" spans="1:10" ht="15.75" customHeight="1" x14ac:dyDescent="0.25">
      <c r="A113" s="4">
        <v>2022</v>
      </c>
      <c r="B113" s="4" t="s">
        <v>21</v>
      </c>
      <c r="C113" s="4" t="s">
        <v>18</v>
      </c>
      <c r="D113" s="21">
        <v>0</v>
      </c>
      <c r="E113" s="24">
        <v>0</v>
      </c>
      <c r="F113" s="22">
        <v>0</v>
      </c>
      <c r="G113" s="4">
        <v>0</v>
      </c>
      <c r="H113" s="4">
        <v>0</v>
      </c>
      <c r="I113" s="4">
        <v>0</v>
      </c>
      <c r="J113" s="4">
        <f t="shared" si="2"/>
        <v>0</v>
      </c>
    </row>
    <row r="114" spans="1:10" ht="15.75" customHeight="1" x14ac:dyDescent="0.25">
      <c r="A114" s="4">
        <v>2022</v>
      </c>
      <c r="B114" s="4" t="s">
        <v>22</v>
      </c>
      <c r="C114" s="4" t="s">
        <v>11</v>
      </c>
      <c r="D114" s="21">
        <f>SUM([1]Hoja1!$P$3+[1]Hoja1!$P$4+[1]Hoja1!$P$5+[1]Hoja1!$P$6+[1]Hoja1!$P$26+[1]Hoja1!$P$27+[1]Hoja1!$P$28+[1]Hoja1!$P$36+[1]Hoja1!$P$64+[1]Hoja1!$P$65+[1]Hoja1!$P$119+[1]Hoja1!$P$218+[1]Hoja1!$P$219+[1]Hoja1!$P$220+[1]Hoja1!$P$221+[1]Hoja1!$P$222+[1]Hoja1!$P$223+[1]Hoja1!$P$259+[1]Hoja1!$P$261+[1]Hoja1!$P$262)</f>
        <v>181</v>
      </c>
      <c r="E114" s="24">
        <v>11</v>
      </c>
      <c r="F114" s="22">
        <v>0</v>
      </c>
      <c r="G114" s="4">
        <v>0</v>
      </c>
      <c r="H114" s="4">
        <f>SUM([2]Hoja1!$I$6+[2]Hoja1!$I$17+[2]Hoja1!$I$26+[2]Hoja1!$I$46+[2]Hoja1!$I$72+[2]Hoja1!$I$75+[2]Hoja1!$I$81+[2]Hoja1!$I$95+[2]Hoja1!$I$115)</f>
        <v>52.5</v>
      </c>
      <c r="I114" s="4">
        <v>0</v>
      </c>
      <c r="J114" s="4">
        <f t="shared" si="2"/>
        <v>244.5</v>
      </c>
    </row>
    <row r="115" spans="1:10" ht="15.75" customHeight="1" x14ac:dyDescent="0.25">
      <c r="A115" s="4">
        <v>2022</v>
      </c>
      <c r="B115" s="4" t="s">
        <v>22</v>
      </c>
      <c r="C115" s="4" t="s">
        <v>12</v>
      </c>
      <c r="D115" s="21">
        <f>SUM([1]Hoja1!$P$14+[1]Hoja1!$P$48+[1]Hoja1!$P$49+[1]Hoja1!$P$50+[1]Hoja1!$P$51+[1]Hoja1!$P$52+[1]Hoja1!$P$53+[1]Hoja1!$P$150+[1]Hoja1!$P$151+[1]Hoja1!$P$152+[1]Hoja1!$P$153+[1]Hoja1!$P$198+[1]Hoja1!$P$199+[1]Hoja1!$P$210)</f>
        <v>103</v>
      </c>
      <c r="E115" s="24">
        <v>0</v>
      </c>
      <c r="F115" s="22">
        <v>11</v>
      </c>
      <c r="G115" s="4">
        <v>0</v>
      </c>
      <c r="H115" s="4">
        <f>SUM(73+5)</f>
        <v>78</v>
      </c>
      <c r="I115" s="4">
        <v>0</v>
      </c>
      <c r="J115" s="4">
        <f t="shared" si="2"/>
        <v>192</v>
      </c>
    </row>
    <row r="116" spans="1:10" ht="15.75" customHeight="1" x14ac:dyDescent="0.25">
      <c r="A116" s="4">
        <v>2022</v>
      </c>
      <c r="B116" s="4" t="s">
        <v>22</v>
      </c>
      <c r="C116" s="4" t="s">
        <v>13</v>
      </c>
      <c r="D116" s="21">
        <v>0</v>
      </c>
      <c r="E116" s="24">
        <v>0</v>
      </c>
      <c r="F116" s="22">
        <v>0</v>
      </c>
      <c r="G116" s="4">
        <v>0</v>
      </c>
      <c r="H116" s="4">
        <v>0</v>
      </c>
      <c r="I116" s="4">
        <v>0</v>
      </c>
      <c r="J116" s="4">
        <f t="shared" si="2"/>
        <v>0</v>
      </c>
    </row>
    <row r="117" spans="1:10" ht="15.75" customHeight="1" x14ac:dyDescent="0.25">
      <c r="A117" s="4">
        <v>2022</v>
      </c>
      <c r="B117" s="4" t="s">
        <v>22</v>
      </c>
      <c r="C117" s="4" t="s">
        <v>14</v>
      </c>
      <c r="D117" s="21">
        <v>0</v>
      </c>
      <c r="E117" s="24">
        <v>0</v>
      </c>
      <c r="F117" s="22">
        <v>0</v>
      </c>
      <c r="G117" s="4">
        <v>0</v>
      </c>
      <c r="H117" s="4">
        <v>0</v>
      </c>
      <c r="I117" s="4">
        <v>0</v>
      </c>
      <c r="J117" s="4">
        <f t="shared" si="2"/>
        <v>0</v>
      </c>
    </row>
    <row r="118" spans="1:10" ht="15.75" customHeight="1" x14ac:dyDescent="0.25">
      <c r="A118" s="4">
        <v>2022</v>
      </c>
      <c r="B118" s="4" t="s">
        <v>22</v>
      </c>
      <c r="C118" s="4" t="s">
        <v>15</v>
      </c>
      <c r="D118" s="21">
        <v>0</v>
      </c>
      <c r="E118" s="24">
        <v>0</v>
      </c>
      <c r="F118" s="22">
        <v>0</v>
      </c>
      <c r="G118" s="4">
        <v>0</v>
      </c>
      <c r="H118" s="4">
        <v>0</v>
      </c>
      <c r="I118" s="4">
        <v>0</v>
      </c>
      <c r="J118" s="4">
        <f t="shared" si="2"/>
        <v>0</v>
      </c>
    </row>
    <row r="119" spans="1:10" ht="15.75" customHeight="1" x14ac:dyDescent="0.25">
      <c r="A119" s="4">
        <v>2022</v>
      </c>
      <c r="B119" s="4" t="s">
        <v>22</v>
      </c>
      <c r="C119" s="4" t="s">
        <v>16</v>
      </c>
      <c r="D119" s="21">
        <v>0</v>
      </c>
      <c r="E119" s="24">
        <v>0</v>
      </c>
      <c r="F119" s="22">
        <v>0</v>
      </c>
      <c r="G119" s="4">
        <v>0</v>
      </c>
      <c r="H119" s="4">
        <v>0</v>
      </c>
      <c r="I119" s="4">
        <v>0</v>
      </c>
      <c r="J119" s="4">
        <f t="shared" si="2"/>
        <v>0</v>
      </c>
    </row>
    <row r="120" spans="1:10" ht="15.75" customHeight="1" x14ac:dyDescent="0.25">
      <c r="A120" s="4">
        <v>2022</v>
      </c>
      <c r="B120" s="4" t="s">
        <v>22</v>
      </c>
      <c r="C120" s="4" t="s">
        <v>17</v>
      </c>
      <c r="D120" s="21">
        <v>0</v>
      </c>
      <c r="E120" s="24">
        <v>0</v>
      </c>
      <c r="F120" s="22">
        <v>0</v>
      </c>
      <c r="G120" s="4">
        <v>0</v>
      </c>
      <c r="H120" s="4">
        <v>0</v>
      </c>
      <c r="I120" s="4">
        <v>0</v>
      </c>
      <c r="J120" s="4">
        <f t="shared" si="2"/>
        <v>0</v>
      </c>
    </row>
    <row r="121" spans="1:10" ht="15.75" customHeight="1" x14ac:dyDescent="0.25">
      <c r="A121" s="4">
        <v>2022</v>
      </c>
      <c r="B121" s="4" t="s">
        <v>22</v>
      </c>
      <c r="C121" s="4" t="s">
        <v>18</v>
      </c>
      <c r="D121" s="21">
        <v>0</v>
      </c>
      <c r="E121" s="24">
        <v>0</v>
      </c>
      <c r="F121" s="22">
        <v>0</v>
      </c>
      <c r="G121" s="4">
        <v>0</v>
      </c>
      <c r="H121" s="4">
        <v>0</v>
      </c>
      <c r="I121" s="4">
        <v>0</v>
      </c>
      <c r="J121" s="4">
        <f t="shared" si="2"/>
        <v>0</v>
      </c>
    </row>
    <row r="122" spans="1:10" ht="15.75" customHeight="1" x14ac:dyDescent="0.25"/>
    <row r="123" spans="1:10" ht="15.75" customHeight="1" x14ac:dyDescent="0.25"/>
    <row r="124" spans="1:10" ht="15.75" customHeight="1" x14ac:dyDescent="0.25"/>
    <row r="125" spans="1:10" ht="15.75" customHeight="1" x14ac:dyDescent="0.25"/>
    <row r="126" spans="1:10" ht="15.75" customHeight="1" x14ac:dyDescent="0.25"/>
    <row r="127" spans="1:10" ht="15.75" customHeight="1" x14ac:dyDescent="0.25"/>
    <row r="128" spans="1:10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autoFilter ref="A1:J1"/>
  <customSheetViews>
    <customSheetView guid="{1348ABA5-3ED7-4703-9DB9-1B3DB6AEDBA1}" filter="1" showAutoFilter="1">
      <pageMargins left="0.7" right="0.7" top="0.75" bottom="0.75" header="0.3" footer="0.3"/>
      <autoFilter ref="A1:W121"/>
      <extLst>
        <ext uri="GoogleSheetsCustomDataVersion1">
          <go:sheetsCustomData xmlns:go="http://customooxmlschemas.google.com/" filterViewId="1546981640"/>
        </ext>
      </extLst>
    </customSheetView>
  </customSheetView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3"/>
  <sheetViews>
    <sheetView tabSelected="1" workbookViewId="0">
      <selection activeCell="P49" sqref="P49"/>
    </sheetView>
  </sheetViews>
  <sheetFormatPr baseColWidth="10" defaultColWidth="11.25" defaultRowHeight="15" customHeight="1" x14ac:dyDescent="0.25"/>
  <cols>
    <col min="1" max="1" width="8.375" customWidth="1"/>
    <col min="2" max="2" width="10.875" customWidth="1"/>
    <col min="3" max="3" width="61.875" customWidth="1"/>
    <col min="6" max="6" width="15.125" hidden="1" customWidth="1"/>
    <col min="7" max="7" width="13" hidden="1" customWidth="1"/>
    <col min="8" max="8" width="11.25" hidden="1" customWidth="1"/>
    <col min="9" max="9" width="13.375" hidden="1" customWidth="1"/>
    <col min="10" max="11" width="11.25" hidden="1" customWidth="1"/>
    <col min="12" max="12" width="0" hidden="1" customWidth="1"/>
  </cols>
  <sheetData>
    <row r="1" spans="1:4" x14ac:dyDescent="0.25">
      <c r="A1" s="6" t="s">
        <v>0</v>
      </c>
      <c r="B1" s="7" t="s">
        <v>23</v>
      </c>
      <c r="C1" s="7" t="s">
        <v>24</v>
      </c>
      <c r="D1" s="6" t="s">
        <v>25</v>
      </c>
    </row>
    <row r="2" spans="1:4" x14ac:dyDescent="0.25">
      <c r="A2" s="8">
        <v>2022</v>
      </c>
      <c r="B2" s="34" t="s">
        <v>26</v>
      </c>
      <c r="C2" s="9" t="s">
        <v>27</v>
      </c>
      <c r="D2" s="10">
        <v>43</v>
      </c>
    </row>
    <row r="3" spans="1:4" x14ac:dyDescent="0.25">
      <c r="A3" s="8">
        <v>2022</v>
      </c>
      <c r="B3" s="35"/>
      <c r="C3" s="9" t="s">
        <v>28</v>
      </c>
      <c r="D3" s="10">
        <v>36</v>
      </c>
    </row>
    <row r="4" spans="1:4" x14ac:dyDescent="0.25">
      <c r="A4" s="8">
        <v>2022</v>
      </c>
      <c r="B4" s="35"/>
      <c r="C4" s="9" t="s">
        <v>29</v>
      </c>
      <c r="D4" s="10">
        <v>46</v>
      </c>
    </row>
    <row r="5" spans="1:4" x14ac:dyDescent="0.25">
      <c r="A5" s="8">
        <v>2022</v>
      </c>
      <c r="B5" s="35"/>
      <c r="C5" s="9" t="s">
        <v>30</v>
      </c>
      <c r="D5" s="10">
        <v>33</v>
      </c>
    </row>
    <row r="6" spans="1:4" x14ac:dyDescent="0.25">
      <c r="A6" s="8">
        <v>2022</v>
      </c>
      <c r="B6" s="35"/>
      <c r="C6" s="19" t="s">
        <v>31</v>
      </c>
      <c r="D6" s="10">
        <v>11</v>
      </c>
    </row>
    <row r="7" spans="1:4" x14ac:dyDescent="0.25">
      <c r="A7" s="8">
        <v>2022</v>
      </c>
      <c r="B7" s="35"/>
      <c r="C7" s="19" t="s">
        <v>32</v>
      </c>
      <c r="D7" s="10">
        <v>7</v>
      </c>
    </row>
    <row r="8" spans="1:4" x14ac:dyDescent="0.25">
      <c r="A8" s="8">
        <v>2022</v>
      </c>
      <c r="B8" s="35"/>
      <c r="C8" s="19" t="s">
        <v>33</v>
      </c>
      <c r="D8" s="10">
        <v>5</v>
      </c>
    </row>
    <row r="9" spans="1:4" x14ac:dyDescent="0.25">
      <c r="A9" s="8">
        <v>2022</v>
      </c>
      <c r="B9" s="35"/>
      <c r="C9" s="19" t="s">
        <v>34</v>
      </c>
      <c r="D9" s="10">
        <v>26</v>
      </c>
    </row>
    <row r="10" spans="1:4" x14ac:dyDescent="0.25">
      <c r="A10" s="8">
        <v>2022</v>
      </c>
      <c r="B10" s="35"/>
      <c r="C10" s="19" t="s">
        <v>35</v>
      </c>
      <c r="D10" s="10">
        <v>17</v>
      </c>
    </row>
    <row r="11" spans="1:4" x14ac:dyDescent="0.25">
      <c r="A11" s="8">
        <v>2022</v>
      </c>
      <c r="B11" s="35"/>
      <c r="C11" s="9" t="s">
        <v>36</v>
      </c>
      <c r="D11" s="10">
        <v>5</v>
      </c>
    </row>
    <row r="12" spans="1:4" x14ac:dyDescent="0.25">
      <c r="A12" s="8">
        <v>2022</v>
      </c>
      <c r="B12" s="35"/>
      <c r="C12" s="9" t="s">
        <v>37</v>
      </c>
      <c r="D12" s="10">
        <v>20</v>
      </c>
    </row>
    <row r="13" spans="1:4" x14ac:dyDescent="0.25">
      <c r="A13" s="8">
        <v>2022</v>
      </c>
      <c r="B13" s="36"/>
      <c r="C13" s="9" t="s">
        <v>38</v>
      </c>
      <c r="D13" s="10">
        <v>16</v>
      </c>
    </row>
    <row r="14" spans="1:4" x14ac:dyDescent="0.25">
      <c r="A14" s="11">
        <v>2022</v>
      </c>
      <c r="B14" s="37" t="s">
        <v>39</v>
      </c>
      <c r="C14" s="12" t="s">
        <v>40</v>
      </c>
      <c r="D14" s="13">
        <v>39</v>
      </c>
    </row>
    <row r="15" spans="1:4" x14ac:dyDescent="0.25">
      <c r="A15" s="11">
        <v>2022</v>
      </c>
      <c r="B15" s="38"/>
      <c r="C15" s="13" t="s">
        <v>41</v>
      </c>
      <c r="D15" s="13">
        <v>24</v>
      </c>
    </row>
    <row r="16" spans="1:4" x14ac:dyDescent="0.25">
      <c r="A16" s="11">
        <v>2022</v>
      </c>
      <c r="B16" s="38"/>
      <c r="C16" s="13" t="s">
        <v>42</v>
      </c>
      <c r="D16" s="13">
        <v>43</v>
      </c>
    </row>
    <row r="17" spans="1:4" x14ac:dyDescent="0.25">
      <c r="A17" s="11">
        <v>2022</v>
      </c>
      <c r="B17" s="38"/>
      <c r="C17" s="13" t="s">
        <v>43</v>
      </c>
      <c r="D17" s="13">
        <v>20</v>
      </c>
    </row>
    <row r="18" spans="1:4" x14ac:dyDescent="0.25">
      <c r="A18" s="11">
        <v>2022</v>
      </c>
      <c r="B18" s="38"/>
      <c r="C18" s="13" t="s">
        <v>44</v>
      </c>
      <c r="D18" s="13">
        <v>0</v>
      </c>
    </row>
    <row r="19" spans="1:4" x14ac:dyDescent="0.25">
      <c r="A19" s="11">
        <v>2022</v>
      </c>
      <c r="B19" s="38"/>
      <c r="C19" s="13" t="s">
        <v>45</v>
      </c>
      <c r="D19" s="13">
        <v>6</v>
      </c>
    </row>
    <row r="20" spans="1:4" x14ac:dyDescent="0.25">
      <c r="A20" s="11">
        <v>2022</v>
      </c>
      <c r="B20" s="38"/>
      <c r="C20" s="13" t="s">
        <v>46</v>
      </c>
      <c r="D20" s="13">
        <v>31</v>
      </c>
    </row>
    <row r="21" spans="1:4" x14ac:dyDescent="0.25">
      <c r="A21" s="11">
        <v>2022</v>
      </c>
      <c r="B21" s="38"/>
      <c r="C21" s="13" t="s">
        <v>47</v>
      </c>
      <c r="D21" s="13">
        <v>8</v>
      </c>
    </row>
    <row r="22" spans="1:4" x14ac:dyDescent="0.25">
      <c r="A22" s="11">
        <v>2022</v>
      </c>
      <c r="B22" s="38"/>
      <c r="C22" s="13" t="s">
        <v>48</v>
      </c>
      <c r="D22" s="13">
        <v>0</v>
      </c>
    </row>
    <row r="23" spans="1:4" x14ac:dyDescent="0.25">
      <c r="A23" s="11">
        <v>2022</v>
      </c>
      <c r="B23" s="38"/>
      <c r="C23" s="13" t="s">
        <v>49</v>
      </c>
      <c r="D23" s="13">
        <v>2</v>
      </c>
    </row>
    <row r="24" spans="1:4" x14ac:dyDescent="0.25">
      <c r="A24" s="11">
        <v>2022</v>
      </c>
      <c r="B24" s="38"/>
      <c r="C24" s="13" t="s">
        <v>50</v>
      </c>
      <c r="D24" s="13">
        <v>12</v>
      </c>
    </row>
    <row r="25" spans="1:4" x14ac:dyDescent="0.25">
      <c r="A25" s="11">
        <v>2022</v>
      </c>
      <c r="B25" s="39"/>
      <c r="C25" s="13" t="s">
        <v>51</v>
      </c>
      <c r="D25" s="13">
        <v>12</v>
      </c>
    </row>
    <row r="26" spans="1:4" x14ac:dyDescent="0.25">
      <c r="A26" s="8">
        <v>2022</v>
      </c>
      <c r="B26" s="34" t="s">
        <v>52</v>
      </c>
      <c r="C26" s="9" t="s">
        <v>53</v>
      </c>
      <c r="D26" s="10">
        <f>169+19</f>
        <v>188</v>
      </c>
    </row>
    <row r="27" spans="1:4" x14ac:dyDescent="0.25">
      <c r="A27" s="8">
        <v>2022</v>
      </c>
      <c r="B27" s="35"/>
      <c r="C27" s="9" t="s">
        <v>54</v>
      </c>
      <c r="D27" s="10">
        <f>149+19</f>
        <v>168</v>
      </c>
    </row>
    <row r="28" spans="1:4" x14ac:dyDescent="0.25">
      <c r="A28" s="8">
        <v>2022</v>
      </c>
      <c r="B28" s="35"/>
      <c r="C28" s="9" t="s">
        <v>55</v>
      </c>
      <c r="D28" s="10">
        <f>165+9</f>
        <v>174</v>
      </c>
    </row>
    <row r="29" spans="1:4" x14ac:dyDescent="0.25">
      <c r="A29" s="8">
        <v>2022</v>
      </c>
      <c r="B29" s="35"/>
      <c r="C29" s="9" t="s">
        <v>56</v>
      </c>
      <c r="D29" s="10">
        <f>153+29</f>
        <v>182</v>
      </c>
    </row>
    <row r="30" spans="1:4" x14ac:dyDescent="0.25">
      <c r="A30" s="8">
        <v>2022</v>
      </c>
      <c r="B30" s="35"/>
      <c r="C30" s="9" t="s">
        <v>57</v>
      </c>
      <c r="D30" s="10">
        <v>0</v>
      </c>
    </row>
    <row r="31" spans="1:4" x14ac:dyDescent="0.25">
      <c r="A31" s="8">
        <v>2022</v>
      </c>
      <c r="B31" s="35"/>
      <c r="C31" s="9" t="s">
        <v>58</v>
      </c>
      <c r="D31" s="10">
        <v>0</v>
      </c>
    </row>
    <row r="32" spans="1:4" x14ac:dyDescent="0.25">
      <c r="A32" s="8">
        <v>2022</v>
      </c>
      <c r="B32" s="35"/>
      <c r="C32" s="9" t="s">
        <v>59</v>
      </c>
      <c r="D32" s="10">
        <v>104</v>
      </c>
    </row>
    <row r="33" spans="1:9" x14ac:dyDescent="0.25">
      <c r="A33" s="8">
        <v>2022</v>
      </c>
      <c r="B33" s="35"/>
      <c r="C33" s="9" t="s">
        <v>60</v>
      </c>
      <c r="D33" s="10">
        <f>69+15</f>
        <v>84</v>
      </c>
    </row>
    <row r="34" spans="1:9" x14ac:dyDescent="0.25">
      <c r="A34" s="8">
        <v>2022</v>
      </c>
      <c r="B34" s="35"/>
      <c r="C34" s="9" t="s">
        <v>61</v>
      </c>
      <c r="D34" s="10">
        <v>0</v>
      </c>
    </row>
    <row r="35" spans="1:9" x14ac:dyDescent="0.25">
      <c r="A35" s="8">
        <v>2022</v>
      </c>
      <c r="B35" s="35"/>
      <c r="C35" s="9" t="s">
        <v>62</v>
      </c>
      <c r="D35" s="10">
        <v>0</v>
      </c>
    </row>
    <row r="36" spans="1:9" x14ac:dyDescent="0.25">
      <c r="A36" s="8">
        <v>2022</v>
      </c>
      <c r="B36" s="35"/>
      <c r="C36" s="9" t="s">
        <v>63</v>
      </c>
      <c r="D36" s="10">
        <v>70</v>
      </c>
    </row>
    <row r="37" spans="1:9" x14ac:dyDescent="0.25">
      <c r="A37" s="8">
        <v>2022</v>
      </c>
      <c r="B37" s="36"/>
      <c r="C37" s="9" t="s">
        <v>64</v>
      </c>
      <c r="D37" s="10">
        <f>84+14</f>
        <v>98</v>
      </c>
    </row>
    <row r="38" spans="1:9" x14ac:dyDescent="0.25">
      <c r="A38" s="11">
        <v>2022</v>
      </c>
      <c r="B38" s="40" t="s">
        <v>65</v>
      </c>
      <c r="C38" s="12" t="s">
        <v>66</v>
      </c>
      <c r="D38" s="13">
        <v>10</v>
      </c>
    </row>
    <row r="39" spans="1:9" x14ac:dyDescent="0.25">
      <c r="A39" s="11">
        <v>2022</v>
      </c>
      <c r="B39" s="35"/>
      <c r="C39" s="13" t="s">
        <v>67</v>
      </c>
      <c r="D39" s="13">
        <v>2</v>
      </c>
    </row>
    <row r="40" spans="1:9" x14ac:dyDescent="0.25">
      <c r="A40" s="11">
        <v>2022</v>
      </c>
      <c r="B40" s="35"/>
      <c r="C40" s="13" t="s">
        <v>68</v>
      </c>
      <c r="D40" s="13">
        <v>9</v>
      </c>
    </row>
    <row r="41" spans="1:9" x14ac:dyDescent="0.25">
      <c r="A41" s="11">
        <v>2022</v>
      </c>
      <c r="B41" s="35"/>
      <c r="C41" s="13" t="s">
        <v>69</v>
      </c>
      <c r="D41" s="13">
        <v>3</v>
      </c>
    </row>
    <row r="42" spans="1:9" x14ac:dyDescent="0.25">
      <c r="A42" s="11">
        <v>2022</v>
      </c>
      <c r="B42" s="35"/>
      <c r="C42" s="13" t="s">
        <v>70</v>
      </c>
      <c r="D42" s="13">
        <v>0</v>
      </c>
    </row>
    <row r="43" spans="1:9" x14ac:dyDescent="0.25">
      <c r="A43" s="11">
        <v>2022</v>
      </c>
      <c r="B43" s="35"/>
      <c r="C43" s="13" t="s">
        <v>71</v>
      </c>
      <c r="D43" s="13">
        <v>0</v>
      </c>
    </row>
    <row r="44" spans="1:9" x14ac:dyDescent="0.25">
      <c r="A44" s="11">
        <v>2022</v>
      </c>
      <c r="B44" s="35"/>
      <c r="C44" s="13" t="s">
        <v>72</v>
      </c>
      <c r="D44" s="13">
        <v>7</v>
      </c>
    </row>
    <row r="45" spans="1:9" x14ac:dyDescent="0.25">
      <c r="A45" s="11">
        <v>2022</v>
      </c>
      <c r="B45" s="35"/>
      <c r="C45" s="13" t="s">
        <v>73</v>
      </c>
      <c r="D45" s="13">
        <v>3</v>
      </c>
    </row>
    <row r="46" spans="1:9" x14ac:dyDescent="0.25">
      <c r="A46" s="11">
        <v>2022</v>
      </c>
      <c r="B46" s="35"/>
      <c r="C46" s="13" t="s">
        <v>74</v>
      </c>
      <c r="D46" s="13">
        <v>0</v>
      </c>
    </row>
    <row r="47" spans="1:9" x14ac:dyDescent="0.25">
      <c r="A47" s="11">
        <v>2022</v>
      </c>
      <c r="B47" s="35"/>
      <c r="C47" s="13" t="s">
        <v>75</v>
      </c>
      <c r="D47" s="13">
        <v>0</v>
      </c>
      <c r="H47" s="32" t="s">
        <v>86</v>
      </c>
      <c r="I47" s="32" t="s">
        <v>87</v>
      </c>
    </row>
    <row r="48" spans="1:9" x14ac:dyDescent="0.25">
      <c r="A48" s="11">
        <v>2022</v>
      </c>
      <c r="B48" s="35"/>
      <c r="C48" s="13" t="s">
        <v>76</v>
      </c>
      <c r="D48" s="13">
        <v>2</v>
      </c>
      <c r="G48" s="32" t="s">
        <v>88</v>
      </c>
      <c r="H48">
        <v>43</v>
      </c>
      <c r="I48">
        <v>36</v>
      </c>
    </row>
    <row r="49" spans="1:11" x14ac:dyDescent="0.25">
      <c r="A49" s="11">
        <v>2022</v>
      </c>
      <c r="B49" s="36"/>
      <c r="C49" s="13" t="s">
        <v>77</v>
      </c>
      <c r="D49" s="13">
        <v>0</v>
      </c>
      <c r="G49" s="32" t="s">
        <v>89</v>
      </c>
      <c r="H49">
        <v>39</v>
      </c>
      <c r="I49">
        <v>24</v>
      </c>
    </row>
    <row r="50" spans="1:11" x14ac:dyDescent="0.25">
      <c r="A50" s="14">
        <v>2022</v>
      </c>
      <c r="B50" s="41" t="s">
        <v>78</v>
      </c>
      <c r="C50" s="15" t="s">
        <v>79</v>
      </c>
      <c r="D50" s="33">
        <v>0.35680000000000001</v>
      </c>
      <c r="H50">
        <f>SUM(H48:H49)</f>
        <v>82</v>
      </c>
      <c r="I50">
        <f>SUM(I48:I49)</f>
        <v>60</v>
      </c>
      <c r="J50">
        <f>SUM(H50:I50)</f>
        <v>142</v>
      </c>
    </row>
    <row r="51" spans="1:11" x14ac:dyDescent="0.25">
      <c r="A51" s="14">
        <v>2022</v>
      </c>
      <c r="B51" s="35"/>
      <c r="C51" s="15" t="s">
        <v>80</v>
      </c>
      <c r="D51" s="33">
        <v>0.42199999999999999</v>
      </c>
      <c r="G51" t="s">
        <v>96</v>
      </c>
      <c r="H51">
        <v>10</v>
      </c>
      <c r="I51">
        <v>2</v>
      </c>
      <c r="J51">
        <f>SUM(H51:I51)</f>
        <v>12</v>
      </c>
    </row>
    <row r="52" spans="1:11" x14ac:dyDescent="0.25">
      <c r="A52" s="14">
        <v>2022</v>
      </c>
      <c r="B52" s="35"/>
      <c r="C52" s="15" t="s">
        <v>81</v>
      </c>
      <c r="D52" s="33">
        <v>0.42859999999999998</v>
      </c>
      <c r="G52" t="s">
        <v>97</v>
      </c>
      <c r="H52">
        <v>188</v>
      </c>
      <c r="I52">
        <v>168</v>
      </c>
      <c r="J52">
        <f>SUM(H52:I52)</f>
        <v>356</v>
      </c>
    </row>
    <row r="53" spans="1:11" x14ac:dyDescent="0.25">
      <c r="A53" s="14">
        <v>2022</v>
      </c>
      <c r="B53" s="35"/>
      <c r="C53" s="15" t="s">
        <v>82</v>
      </c>
      <c r="D53" s="33">
        <v>8.4500000000000006E-2</v>
      </c>
      <c r="J53">
        <f>SUM(J50:J52)</f>
        <v>510</v>
      </c>
    </row>
    <row r="54" spans="1:11" x14ac:dyDescent="0.25">
      <c r="A54" s="14">
        <v>2022</v>
      </c>
      <c r="B54" s="35"/>
      <c r="C54" s="15" t="s">
        <v>83</v>
      </c>
      <c r="D54" s="33">
        <v>0.57740000000000002</v>
      </c>
    </row>
    <row r="55" spans="1:11" x14ac:dyDescent="0.25">
      <c r="A55" s="14">
        <v>2022</v>
      </c>
      <c r="B55" s="35"/>
      <c r="C55" s="15" t="s">
        <v>84</v>
      </c>
      <c r="D55" s="33">
        <v>0.57140000000000002</v>
      </c>
    </row>
    <row r="56" spans="1:11" x14ac:dyDescent="0.25">
      <c r="A56" s="14">
        <v>2022</v>
      </c>
      <c r="B56" s="36"/>
      <c r="C56" s="15" t="s">
        <v>85</v>
      </c>
      <c r="D56" s="33">
        <v>0.11260000000000001</v>
      </c>
      <c r="I56" s="32" t="s">
        <v>94</v>
      </c>
    </row>
    <row r="57" spans="1:11" x14ac:dyDescent="0.25">
      <c r="A57" s="16"/>
      <c r="I57" s="32" t="s">
        <v>90</v>
      </c>
      <c r="J57" s="32" t="s">
        <v>91</v>
      </c>
    </row>
    <row r="58" spans="1:11" x14ac:dyDescent="0.25">
      <c r="A58" s="17"/>
      <c r="G58" s="32" t="s">
        <v>88</v>
      </c>
      <c r="H58" s="32" t="s">
        <v>92</v>
      </c>
      <c r="I58">
        <v>5</v>
      </c>
      <c r="J58">
        <v>7</v>
      </c>
      <c r="K58">
        <f>SUM(I58:J58)</f>
        <v>12</v>
      </c>
    </row>
    <row r="59" spans="1:11" x14ac:dyDescent="0.25">
      <c r="A59" s="17"/>
      <c r="G59" s="32" t="s">
        <v>88</v>
      </c>
      <c r="H59" s="32" t="s">
        <v>93</v>
      </c>
      <c r="I59">
        <v>5</v>
      </c>
      <c r="J59">
        <v>11</v>
      </c>
      <c r="K59">
        <f>SUM(I59:J59)</f>
        <v>16</v>
      </c>
    </row>
    <row r="60" spans="1:11" x14ac:dyDescent="0.25">
      <c r="A60" s="17"/>
      <c r="J60" s="32" t="s">
        <v>95</v>
      </c>
      <c r="K60">
        <f>SUM(K58:K59)</f>
        <v>28</v>
      </c>
    </row>
    <row r="61" spans="1:11" x14ac:dyDescent="0.25">
      <c r="A61" s="17"/>
    </row>
    <row r="62" spans="1:11" x14ac:dyDescent="0.25">
      <c r="A62" s="17"/>
      <c r="G62" t="s">
        <v>98</v>
      </c>
    </row>
    <row r="63" spans="1:11" x14ac:dyDescent="0.25">
      <c r="A63" s="17"/>
      <c r="F63" t="s">
        <v>88</v>
      </c>
      <c r="G63">
        <v>17</v>
      </c>
    </row>
    <row r="64" spans="1:11" x14ac:dyDescent="0.25">
      <c r="A64" s="17"/>
      <c r="G64">
        <v>16</v>
      </c>
    </row>
    <row r="65" spans="1:7" x14ac:dyDescent="0.25">
      <c r="A65" s="17"/>
      <c r="F65" t="s">
        <v>89</v>
      </c>
      <c r="G65">
        <v>8</v>
      </c>
    </row>
    <row r="66" spans="1:7" x14ac:dyDescent="0.25">
      <c r="A66" s="17"/>
      <c r="G66">
        <v>12</v>
      </c>
    </row>
    <row r="67" spans="1:7" x14ac:dyDescent="0.25">
      <c r="A67" s="17"/>
      <c r="F67" t="s">
        <v>96</v>
      </c>
      <c r="G67">
        <v>3</v>
      </c>
    </row>
    <row r="68" spans="1:7" x14ac:dyDescent="0.25">
      <c r="A68" s="17"/>
      <c r="F68" t="s">
        <v>97</v>
      </c>
      <c r="G68">
        <v>182</v>
      </c>
    </row>
    <row r="69" spans="1:7" x14ac:dyDescent="0.25">
      <c r="A69" s="17"/>
    </row>
    <row r="70" spans="1:7" x14ac:dyDescent="0.25">
      <c r="A70" s="17"/>
    </row>
    <row r="71" spans="1:7" x14ac:dyDescent="0.25">
      <c r="A71" s="17"/>
    </row>
    <row r="72" spans="1:7" x14ac:dyDescent="0.25">
      <c r="A72" s="17"/>
    </row>
    <row r="73" spans="1:7" x14ac:dyDescent="0.25">
      <c r="A73" s="17"/>
    </row>
    <row r="74" spans="1:7" x14ac:dyDescent="0.25">
      <c r="A74" s="17"/>
    </row>
    <row r="75" spans="1:7" x14ac:dyDescent="0.25">
      <c r="A75" s="17"/>
    </row>
    <row r="76" spans="1:7" x14ac:dyDescent="0.25">
      <c r="A76" s="17"/>
    </row>
    <row r="77" spans="1:7" x14ac:dyDescent="0.25">
      <c r="A77" s="17"/>
    </row>
    <row r="78" spans="1:7" x14ac:dyDescent="0.25">
      <c r="A78" s="17"/>
    </row>
    <row r="79" spans="1:7" x14ac:dyDescent="0.25">
      <c r="A79" s="17"/>
    </row>
    <row r="80" spans="1:7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</sheetData>
  <mergeCells count="5">
    <mergeCell ref="B2:B13"/>
    <mergeCell ref="B14:B25"/>
    <mergeCell ref="B26:B37"/>
    <mergeCell ref="B38:B49"/>
    <mergeCell ref="B50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"/>
  <sheetViews>
    <sheetView workbookViewId="0">
      <selection activeCell="E43" sqref="E43"/>
    </sheetView>
  </sheetViews>
  <sheetFormatPr baseColWidth="10" defaultColWidth="11.25" defaultRowHeight="15" customHeight="1" x14ac:dyDescent="0.25"/>
  <cols>
    <col min="1" max="1" width="32.5" customWidth="1"/>
    <col min="2" max="2" width="101.5" customWidth="1"/>
  </cols>
  <sheetData>
    <row r="2" spans="1:1" ht="15" customHeight="1" x14ac:dyDescent="0.25">
      <c r="A2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</vt:lpstr>
      <vt:lpstr>Hoja 2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Nourdin, Christopher</dc:creator>
  <cp:lastModifiedBy>Transparencia</cp:lastModifiedBy>
  <dcterms:created xsi:type="dcterms:W3CDTF">2020-01-16T19:04:13Z</dcterms:created>
  <dcterms:modified xsi:type="dcterms:W3CDTF">2023-05-03T14:07:59Z</dcterms:modified>
</cp:coreProperties>
</file>